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SAF " sheetId="3" r:id="rId1"/>
  </sheets>
  <definedNames>
    <definedName name="_xlnm.Print_Area" localSheetId="0">'SAF '!$A$1:$I$165</definedName>
    <definedName name="_xlnm.Print_Titles" localSheetId="0">'SAF '!$1:$13</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6" i="3" l="1"/>
  <c r="H104" i="3"/>
  <c r="G87" i="3"/>
  <c r="H127" i="3" l="1"/>
  <c r="I127" i="3" s="1"/>
  <c r="I104" i="3"/>
  <c r="I87" i="3"/>
  <c r="G29" i="3"/>
  <c r="I29" i="3" l="1"/>
  <c r="F107" i="3" l="1"/>
  <c r="H123" i="3" l="1"/>
  <c r="I123" i="3" s="1"/>
  <c r="H128" i="3" s="1"/>
  <c r="I128" i="3" s="1"/>
  <c r="I129" i="3" s="1"/>
</calcChain>
</file>

<file path=xl/sharedStrings.xml><?xml version="1.0" encoding="utf-8"?>
<sst xmlns="http://schemas.openxmlformats.org/spreadsheetml/2006/main" count="300" uniqueCount="260">
  <si>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</si>
  <si>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</si>
  <si>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</si>
  <si>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</si>
  <si>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</si>
  <si>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</si>
  <si>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r>
      <t xml:space="preserve">2. DEPENDENCIA A EVALUAR:   </t>
    </r>
    <r>
      <rPr>
        <sz val="10"/>
        <color theme="1"/>
        <rFont val="Arial"/>
        <family val="2"/>
      </rPr>
      <t>Subdirección Administrativa y Financiera</t>
    </r>
  </si>
  <si>
    <r>
      <t xml:space="preserve">3. OBJETIVOS INSTITUCIONALES RELACIONADOS CON LA DEPENDENCIA:
Objetivo Estratégico 4. </t>
    </r>
    <r>
      <rPr>
        <sz val="10"/>
        <color theme="1"/>
        <rFont val="Arial"/>
        <family val="2"/>
      </rPr>
      <t>Fortalecer la eficiencia administrativa como eje del desarrollo de la entidad</t>
    </r>
  </si>
  <si>
    <r>
      <t xml:space="preserve">4. PROYECTO DE INVERSIÓN:
1148-FORTALECIMIENTO DE LA GESTIÓN INSTITUCIONAL DE CARA A LA CIUDADANIA:
</t>
    </r>
    <r>
      <rPr>
        <sz val="10"/>
        <color theme="1"/>
        <rFont val="Arial"/>
        <family val="2"/>
      </rPr>
      <t xml:space="preserve">Mejorar la capacidad administrativa, operativa y técnica del Instituto Distrital de Recreación y Deporte con el fin de lograr el fortalecimiento de la gestión institucional y de la prestación de los servicios a los ciudadanos en términos de probidad, transparencia, calidad y satisfacción social
</t>
    </r>
    <r>
      <rPr>
        <b/>
        <sz val="10"/>
        <color theme="1"/>
        <rFont val="Arial"/>
        <family val="2"/>
      </rPr>
      <t>1155-MODERNIZACIÓN INSTITUCIONAL:</t>
    </r>
    <r>
      <rPr>
        <sz val="10"/>
        <color theme="1"/>
        <rFont val="Arial"/>
        <family val="2"/>
      </rPr>
      <t xml:space="preserve">
Adelantar actividades de transformación institucional que permitan la modernización en la estructura física y administrativa del IDRD.
</t>
    </r>
    <r>
      <rPr>
        <b/>
        <sz val="10"/>
        <color theme="1"/>
        <rFont val="Arial"/>
        <family val="2"/>
      </rPr>
      <t>1200-MEJORAMIENTO DE LAS TECNOLOGÍAS DE INFORMACIÓN ORIENTADO A LA EFICIENCIA:</t>
    </r>
    <r>
      <rPr>
        <sz val="10"/>
        <color theme="1"/>
        <rFont val="Arial"/>
        <family val="2"/>
      </rPr>
      <t xml:space="preserve">
Fortalecer la infraestructura tecnológica y los sistemas de información del IDRD, mediante la adopción de soluciones técnicas y tecnológicas a fin de promover una gestión orientada a la eficiencia administrativa</t>
    </r>
  </si>
  <si>
    <t>5. COMPROMISOS ASOCIADOS AL CUMPLIMIENTO DEL OBJETIVO INSTITUCIONAL</t>
  </si>
  <si>
    <t>2016 - 2020</t>
  </si>
  <si>
    <t>Sostenibilidad y mejoramiento del 90% del Sistema Integrado de Gestión.</t>
  </si>
  <si>
    <t>Desarrollar 3 acciones para el mejoramiento del acceso a la información de cara a la ciudadanía.</t>
  </si>
  <si>
    <t>Administrar, organizar y custodiar el 100% del proceso de archivo y correspondencia del IDRD</t>
  </si>
  <si>
    <t>Suministrar el 100% de los apoyos requeridos para el desarrollo de las actividades del proyecto</t>
  </si>
  <si>
    <t>Realizar el 100% de los análisis técnicos, administrativos, jurídicos y financieros de las propuestas presentadas de APP al IDRD</t>
  </si>
  <si>
    <t>Realizar el 100% de los mantenimientos de la infraestructura del IDRD así como la adquisición de bienes y equipos que permitan una adecuada gestión institucional</t>
  </si>
  <si>
    <t>Realizar 3 mejoramientos de la infraestructura tecnológica del Instituto.</t>
  </si>
  <si>
    <t>Realizar el 100% de la implementación, interoperabilidad y uso de los sistemas de información del IDRD</t>
  </si>
  <si>
    <t>META</t>
  </si>
  <si>
    <t>INDICADOR</t>
  </si>
  <si>
    <t>RESULTADO</t>
  </si>
  <si>
    <t>FINANCIERA</t>
  </si>
  <si>
    <t>Realizar cinco  (5) actualizaciones  en temas financieros.</t>
  </si>
  <si>
    <t>Desarrollar como mínimo un (1) mecanismo tecnológico que facilite la gestión de recaudo o pago.</t>
  </si>
  <si>
    <t>TALENTO HUMANO</t>
  </si>
  <si>
    <t>(N° de historias laborales digitalizadas / N° de historias laborales programadas) * 100.</t>
  </si>
  <si>
    <t>DESARROLLO HUMANO</t>
  </si>
  <si>
    <t>Realizar una (1) jornada de Control epidemiológico</t>
  </si>
  <si>
    <t>NOMINA</t>
  </si>
  <si>
    <t>APOYO CORPORATIVO</t>
  </si>
  <si>
    <t>Llevar a cabo tres (3) tomas físicas requeridas.</t>
  </si>
  <si>
    <t>Ejecutar 48 mantenimientos preventivos de los equipos de la sede.</t>
  </si>
  <si>
    <t>SISTEMAS</t>
  </si>
  <si>
    <t>Presentar un informe semestral sobre los mejoramientos realizados en infraestructura tecnológica.</t>
  </si>
  <si>
    <t>Indicador Atención Entes de Control Externo</t>
  </si>
  <si>
    <t>9. FIRMA:</t>
  </si>
  <si>
    <t>5. MEDICION DE RESULTADOS</t>
  </si>
  <si>
    <t>5.1.
INDICADOR</t>
  </si>
  <si>
    <t>5.3. ANALISIS DE RESULTADOS</t>
  </si>
  <si>
    <t>Se cumplió con esta actividad en un 100%.</t>
  </si>
  <si>
    <t>Se cumplió con esta actividad en el 100%.</t>
  </si>
  <si>
    <t>Gestión de Recursos Físicos</t>
  </si>
  <si>
    <t>Gestión de Talento Humano</t>
  </si>
  <si>
    <t>Gestión Financiera</t>
  </si>
  <si>
    <t>Evaluación del  impacto de las Capacitaciones</t>
  </si>
  <si>
    <t>(No. De funcionarios evaluados con Capacitaciones Efectivas / Total de Funcionarios Evaluados) x 100</t>
  </si>
  <si>
    <t>Grado de cumplimiento de requisitos legales aplicables Subsistema de Seguridad y Salud en el Trabajo (SsyST)</t>
  </si>
  <si>
    <t>Grado de cumplimiento del Sistema de gestión de seguridad y salud en el trabajo</t>
  </si>
  <si>
    <t>Satisfacción del cliente actividades de bienestar</t>
  </si>
  <si>
    <t>GESTIÓN DE TECNOLOGÍA DE LA INFORMACIÓN Y LAS COMUNICACIONES</t>
  </si>
  <si>
    <t>GESTIÓN DE RECURSOS FÍSICOS</t>
  </si>
  <si>
    <t>Atención a requerimientos de mantenimiento (Servicios Generales)</t>
  </si>
  <si>
    <t>(No. Requerimientos atendidos en los tiempos establecidos / No. Requerimientos Solicitados Atendidos) x 100</t>
  </si>
  <si>
    <t>Grado de cumplimiento de requisitos legales aplicables Subsistema de Gestión Ambiental (SGA)</t>
  </si>
  <si>
    <t>Número de requisitos legales que se cumplen SGA / Totalidad de requisitos legales aplicables x 100</t>
  </si>
  <si>
    <t>GESTIÓN FINANCIERA</t>
  </si>
  <si>
    <t>Ejecución del PAC - Administrativa y Financiera</t>
  </si>
  <si>
    <t>(PAC ejecutado / PAC programado) x 100</t>
  </si>
  <si>
    <t xml:space="preserve">Oportunidad en el trámite de la orden de pago colectiva  </t>
  </si>
  <si>
    <t>Oportunidad en el trámite de la cuenta de pago individual</t>
  </si>
  <si>
    <t xml:space="preserve">(No de cuentas de pago individual pagadas en el tiempo de 8 días hábiles / Total de cuentas pagadas en el periodo de medición) x 100 </t>
  </si>
  <si>
    <t>GESTIÓN TALENTO HUMANO</t>
  </si>
  <si>
    <t>5. PLAN ESTRATEGICO - METAS PROYECTO DE INVERSIÓN</t>
  </si>
  <si>
    <t>5.2. 
RESULTADO  (%)</t>
  </si>
  <si>
    <t>A. CALIFICACION PLAN ESTRATEGICO</t>
  </si>
  <si>
    <t>5. PLAN OPERATIVO</t>
  </si>
  <si>
    <t>SUBDIRECCION</t>
  </si>
  <si>
    <t>B. CALIFICACION PLAN OPERATIVO</t>
  </si>
  <si>
    <t>5. SISTEMA DE CONTROL INTERNO</t>
  </si>
  <si>
    <t>Auditorias, Evaluaciones y Seguimientos 50%</t>
  </si>
  <si>
    <t>Planes de Mejoramiento Interno 10%</t>
  </si>
  <si>
    <t>Mapa de riesgos</t>
  </si>
  <si>
    <t>DESCRIPCIÓN</t>
  </si>
  <si>
    <t>RESULTADO  (%)</t>
  </si>
  <si>
    <t>ANALISIS DE RESULTADOS</t>
  </si>
  <si>
    <t>Calificación Mapa de Riesgos</t>
  </si>
  <si>
    <t>Indicadores de Gestión de calidad</t>
  </si>
  <si>
    <t>Calificación Indicadores de Gestión</t>
  </si>
  <si>
    <t>INDICADOR (% DE CUMPLIMIENTO)</t>
  </si>
  <si>
    <t>ANALISIS DE RESULTADO</t>
  </si>
  <si>
    <t>Calificación Indicador Atención Entes de Control Externo</t>
  </si>
  <si>
    <t>C. CALIFICACION SISTEMA DE CONTROL INTERNO</t>
  </si>
  <si>
    <t>Realizar quince (15) socializaciones correspondientes a la documentación vigente de los procesos</t>
  </si>
  <si>
    <t>N° de socializaciones realizadas.</t>
  </si>
  <si>
    <t>Registrar el seguimiento al 100% de las planes de acción abiertos en el trimestre a reportar, con la calidad y oportunidad requeridas</t>
  </si>
  <si>
    <t>N° de planes de acción con reporte de seguimiento en Isolución según trimestre a evaluar / N° de planes de acción a reportar en el trimestre) * 100</t>
  </si>
  <si>
    <t>Registrar las mediciones del 100% de los indicadores a su cargo, teniendo en cuenta realizar un adecuado análisis de datos, con la calidad y oportunidad requeridas</t>
  </si>
  <si>
    <t>(N° de indicadores de gestión reportados en Isolución según trimestre a evaluar / N° de indicadores de gestión a reportar en el trimestre) * 100</t>
  </si>
  <si>
    <t xml:space="preserve">Hacer seguimiento, medición y análisis de los indicadores de gestión de los procesos en la plataforma Isolución y según la frecuencia establecida. </t>
  </si>
  <si>
    <t>Entrenar adecuadamente al personal involucrado en el uso del sistema de información financiera en cada parametrización.</t>
  </si>
  <si>
    <t>(N° capacitaciones realizadas en cada parametrización / N° capacitaciones programadas) * 100</t>
  </si>
  <si>
    <t>Mecanismo tecnológico implementado de recaudo o pago</t>
  </si>
  <si>
    <t>N° de  actualizaciones realizadas</t>
  </si>
  <si>
    <t>La OAP informa que en el año se realizó una charla sobre el nuevo procedimiento del PAC, con la Secretaría de Hacienda Distrital, tres charlas sobre temas tributarios y una charla referente a las retenciones tributarias a los contratos de obra pública.</t>
  </si>
  <si>
    <t>Realizar como mínimo una (1) conciliación electrónica con alguno de los bancos del portafolio de la entidad</t>
  </si>
  <si>
    <t>N° de conciliaciones bancarias electrónicas realizadas</t>
  </si>
  <si>
    <r>
      <t xml:space="preserve">La OAP indica que en el tercer trimestre </t>
    </r>
    <r>
      <rPr>
        <i/>
        <sz val="10"/>
        <color theme="1"/>
        <rFont val="Arial"/>
        <family val="2"/>
      </rPr>
      <t>" Se realizó el proceso de conciliación electrónica con el Banco Davivienda, de la cuenta  aprovechamiento económico No. 001700028911 del mes de julio."</t>
    </r>
  </si>
  <si>
    <t>Mejorar y facilitar la consolidación de la información al interior del área de Presupuesto</t>
  </si>
  <si>
    <t>Mecanismo electrónico implementado para la consolidación de la información presupuestal</t>
  </si>
  <si>
    <t>Realizar el 100% la implementación del módulo de Activos Fijos en la Entidad, de acuerdo a los lineamientos de las Normas Internacionales de Información Financiera</t>
  </si>
  <si>
    <t>Módulo de Activos Fijos implementado en el sistema SEVEN</t>
  </si>
  <si>
    <t>Publicar el instructivo que contiene los parámetros de la digitalización de las historias laborales, de acuerdo con los lineamientos señalados para tal fin.</t>
  </si>
  <si>
    <t xml:space="preserve">N° de instructivos publicados </t>
  </si>
  <si>
    <t xml:space="preserve">Digitalizar el 15% equivalente a 36 historias laborales que el Área Talento Humano administradas. </t>
  </si>
  <si>
    <t>Dar a conocer a funcionarios y contratistas que la entidad cuenta con el Código de Ética y Buen Gobierno</t>
  </si>
  <si>
    <t>Lanzamiento del Código de Ética y Buen Gobierno</t>
  </si>
  <si>
    <r>
      <t xml:space="preserve">Se observa en el aplicativo SEVEN el modulo de Inventarios -activos fijos. De acuerdo con la OAP  en el cuarto trimestre  </t>
    </r>
    <r>
      <rPr>
        <i/>
        <sz val="10"/>
        <color theme="1"/>
        <rFont val="Arial"/>
        <family val="2"/>
      </rPr>
      <t>"Se realizaron exitosamente las pruebas para subir al aplicativo SEVEN, los bienes inmuebles , en el módulo de activos fijos"</t>
    </r>
  </si>
  <si>
    <r>
      <t xml:space="preserve">La OAP señala que </t>
    </r>
    <r>
      <rPr>
        <i/>
        <sz val="10"/>
        <color theme="1"/>
        <rFont val="Arial"/>
        <family val="2"/>
      </rPr>
      <t xml:space="preserve">"Se realizaron las pruebas y puesta en marcha del botón de pagos PSE (pagos electrónicos) con el proveedor del software del banco Davivienda. Se realizó la socialización con la Subdirección de parques y los administradores y finalmente se montó en la página WEB del IDRD." 
</t>
    </r>
    <r>
      <rPr>
        <sz val="10"/>
        <color theme="1"/>
        <rFont val="Arial"/>
        <family val="2"/>
      </rPr>
      <t>Se observa el botón de pago PSE en el link: https://www.idrd.gov.co/SIM/PAGOS_PSE/</t>
    </r>
  </si>
  <si>
    <t>Sensibilizar a funcionarios y contratistas del IDRD en los lineamientos y políticas adoptadas por la Entidad y su importancia para conservar un Instituto con Ética y Buen Gobierno</t>
  </si>
  <si>
    <t>N° de sensibilizaciones realizadas en la Resolución 959 de 2017</t>
  </si>
  <si>
    <t>Enviar a la Subdirección de Contratación un comunicado que contenga una obligación específica relacionada con los lineamientos del Código de Ética y Buen Gobierno, para que sea incluida en los contratos de prestación de servicios durante la vigencia 2019.</t>
  </si>
  <si>
    <t>Comunicado elaborado y enviado</t>
  </si>
  <si>
    <t>Realizar doce (12) actividades de bienestar.</t>
  </si>
  <si>
    <t>N° de jornadas de vacunación realizadas.</t>
  </si>
  <si>
    <t>Realizar cuatro (4) visitas de inspección en el año a las diferentes áreas de la Entidad, las cuales serán documentadas en el formato respectivo</t>
  </si>
  <si>
    <t>N° de  inspecciones realizadas en el año.</t>
  </si>
  <si>
    <t>Realizar cuatro (4) actividades de sensibilización en temas relacionados con las novedades de nómina</t>
  </si>
  <si>
    <t>Desarrollar como mínimo un (1) mecanismo tecnológico que facilite la gestión de la liquidación de la nómina</t>
  </si>
  <si>
    <t>N° de sensibilizaciones en novedades de nómina realizadas.</t>
  </si>
  <si>
    <t>Mecanismo tecnológico implementado</t>
  </si>
  <si>
    <t xml:space="preserve">Realizar la propuesta correspondiente al Plan Estratégico de Seguridad Vial del IDRD </t>
  </si>
  <si>
    <t>Propuesta del Plan Estratégico de Seguridad Vial</t>
  </si>
  <si>
    <t>Realizar mínimo doce (12)  tratamientos y/o disposiciones finales de residuos peligrosos y/o aprovechables) por año</t>
  </si>
  <si>
    <t>N° tratamientos y/o disposiciones finales de residuos peligrosos y/o aprovechables realizados</t>
  </si>
  <si>
    <t xml:space="preserve">Realizar una (1) caracterización de residuos sólidos generados en la sede administrativa del IDRD </t>
  </si>
  <si>
    <t>Caracterización de residuos solidos realizada</t>
  </si>
  <si>
    <r>
      <t>La OAP señala que en el primer trimestre "</t>
    </r>
    <r>
      <rPr>
        <i/>
        <sz val="10"/>
        <color theme="1"/>
        <rFont val="Arial"/>
        <family val="2"/>
      </rPr>
      <t>Se realizó la caracterización de residuos sólidos generados en la sede administrativa del IDRD - 2018"</t>
    </r>
  </si>
  <si>
    <t>SERVICIOS GENERALES</t>
  </si>
  <si>
    <t>Realizar la instalación de siete (7) GPS en los vehículos del IDRD</t>
  </si>
  <si>
    <t xml:space="preserve">Realizar la modernización de las diferentes Áreas de la sede administrativa del IDRD </t>
  </si>
  <si>
    <t>N° de mantenimientos realizados</t>
  </si>
  <si>
    <t>N° Áreas intervenidas para modernización</t>
  </si>
  <si>
    <t>N° vehículos con GPS instalados</t>
  </si>
  <si>
    <t>ALMACEN GENERAL</t>
  </si>
  <si>
    <t>Llevar a cabo diez (10) verificaciones a los bienes que se encuentran en los Parques y/o Escenarios o Sede Administrativa</t>
  </si>
  <si>
    <t>N°  de tomas físicas realizadas.</t>
  </si>
  <si>
    <t xml:space="preserve">GRF-1 Los bienes de consumo o devolutivos, se registran en el sistema de información financiera de manera posterior a su uso.  </t>
  </si>
  <si>
    <t>Bienes legalizados en almacén= (No. de bienes legalizados/Total de bienes ingresados a almacén)</t>
  </si>
  <si>
    <t>GF-2 Pérdida o daño de los bienes en uso</t>
  </si>
  <si>
    <t>Número de bienes en uso reportados por pérdida o daño</t>
  </si>
  <si>
    <t>GF-3 Deterioro de la infraestructura física de la sede administrativa de la entidad</t>
  </si>
  <si>
    <t>Mantenimientos realizados a la infraestructura física=(Número de actividades ejecutadas / número de actividades programadas) x 100</t>
  </si>
  <si>
    <t>GF-2 Extravío o sustracción de los títulos valor en custodia (Cheques, Pagarés, acuerdos de pago)</t>
  </si>
  <si>
    <t>Número de títulos valores extraviados o sustraídos</t>
  </si>
  <si>
    <t xml:space="preserve">GF-3 Ingreso virtual de personal no autorizado a las cuentas bancarias de la Entidad con fines de malversación o sustracción de recursos </t>
  </si>
  <si>
    <t>Número de reportes presentados por faltante de recursos en cuentas bancarias.</t>
  </si>
  <si>
    <t>GF-4 Presentación de Estados Financieros no razonables a Entes de Control</t>
  </si>
  <si>
    <t>Opinión de razonabilidad de los estados financieros por parte de la Oficina de Control Interno</t>
  </si>
  <si>
    <t>Su frecuencia es trimestral.  De acuerdo con el reporte de ISOLUTION  se observa cumplimiento en la meta en los trimestres reportados. No se adjunta soportes que evidencien el cumplimiento.</t>
  </si>
  <si>
    <t>Ejecución de recursos en vigencia de la Subdirección Administrativa y Financiera</t>
  </si>
  <si>
    <t>(Recursos ejecutados / Recursos Programados) x 100</t>
  </si>
  <si>
    <t xml:space="preserve">(No de planillas de pago colectivo pagadas en el tiempo de 11 días hábiles / Total de planillas pagadas en el periodo de medición) x 100 </t>
  </si>
  <si>
    <t>Pago de recursos constituidos como Reserva de la Subdirección Administrativa y Financiera</t>
  </si>
  <si>
    <t>La OAP informa que en el cuarto trimestre se cumplió la meta y se registró la medición de los indicadores de gestión por proceso así:
Proceso de Recursos Físicos = 5 (2)
Proceso de Gestión de Talento Humano = 7. (7)
Proceso de Gestión de Tecnología de la Información y las Comunicaciones = 6. (6)
Proceso de Gestión Financiera = 10. (10)
No obstante, en el módulo de Medición del aplicativo ISOLUCION no se reportó medición en el cuarto trimestre de los indicadores: Grado de cumplimiento de requisitos legales aplicables Subsistema de Gestión Ambiental (SGA), Grado de cumplimiento de requisitos legales aplicables Subsistema de Seguridad y Salud en el Trabajo (SsyST),   Grado de cumplimiento de requisitos legales aplicables Subsistema de Gestión de Seguridad de la Información (SGSI).</t>
  </si>
  <si>
    <t>A DICICIEMBRE 2018</t>
  </si>
  <si>
    <t>A ENERO 2018</t>
  </si>
  <si>
    <t>Realizar un estudio, diseño y construcción de la bodega de archivo central y sede administrativa</t>
  </si>
  <si>
    <t>De acuerdo con lo señalado por la OAP en el primer, segundo y tercer trimestre la ejecución es del 100%.</t>
  </si>
  <si>
    <t>El instructivo fue aprobado el 31/mayo/18 y se encuentra publicado en ISOLUCION</t>
  </si>
  <si>
    <r>
      <t xml:space="preserve">Catalogado en la zona de riesgo alto, con periodicidad trimestral, de acuerdo con el reporte de ISOLUCIÓN, el riesgo no se materializó por lograr la meta establecida del 100%, según las mediciones realizadas el 23/abril/2018, 10/jul/18, 08/oct/18 y 09/ene/18 </t>
    </r>
    <r>
      <rPr>
        <sz val="10"/>
        <rFont val="Arial"/>
        <family val="2"/>
      </rPr>
      <t>No se adjunta soportes que evidencien su cumplimiento</t>
    </r>
  </si>
  <si>
    <t>Entrega de certificaciones incompletas o con errores, expedidas en temas pensionales</t>
  </si>
  <si>
    <t>Número de ajustes realizados en la nómina por pagos inexactos de salarios y prestaciones sociales</t>
  </si>
  <si>
    <t>Número de funcionarios destituidos por documentación falsa</t>
  </si>
  <si>
    <t>Eficacia en la verificación documental de historias laborales</t>
  </si>
  <si>
    <t>Solicitudes de información pensional atendidas</t>
  </si>
  <si>
    <t>(No. de solicitudes de información pensional atendidas dentro de los términos establecidos/ Total de solicitudes de información pensional recibidas)*100</t>
  </si>
  <si>
    <t xml:space="preserve">Catalogado en zona de riesgo moderado, con periodicidad semestral, materializándose con base en los resultados del indicador en el que se muestra que no se cumplió la meta establecida. 
Durante el semestre comprendido entre enero y junio de 2018 se recibieron 122 solicitudes de información pensional, de las cuales 117 fueron respondidas en esta vigencia, las 5 restantes se dieron respuesta dentro de los términos establecidos en el mes de julio. 
Durante el semestre comprendido entre julio y diciembre de 2018 se recibieron 110 solicitudes de información pensional, de las cuales 104 fueron respondidas dentro de la vigencia. </t>
  </si>
  <si>
    <t>La frecuencia es trimestral. De acuerdo con las evidencias analizadas, no se alcanzó la meta establecida en dos de sus mediciones; en el tercer trimestre no se cumple porque el contrato adjudicado para la realización de las capacitaciones, se iniciará para el último trimestre de la vigencia 2018 y en el último porque en éste trimestre, se adelantaron tres (3) capacitaciones del PIC 2018, las cuales se llevaron a cabo en el mes de diciembre de 2018 y la evaluación de impacto se realizará en marzo de 2019.</t>
  </si>
  <si>
    <t xml:space="preserve">Número de requisitos legales que se cumplen SsyST/ Totalidad de requisitos legales aplicables x 100 % </t>
  </si>
  <si>
    <t>(No. de requisitos aplicables que se cumplen/ No.Totalidad de requisitos aplicables)x.100</t>
  </si>
  <si>
    <t>((No. De encuestas satisfactorias / Total de encuestas realizadas) x 100</t>
  </si>
  <si>
    <t>Su frecuencia es semestral. En la primera evaluación, las actividades programadas para el trimestre de abril a junio, se encontraban en proceso de contratación por lo tanto no se cuenta con datos para la medición.
En la segunda evaluación, la satisfacción de los funcionarios en las actividades de bienestar programadas para la vigencia 2018 equivale al 85.84%. Y el porcentaje de ejecución de las actividades programadas en el Plan de Bienestar 2018 es del 100%.</t>
  </si>
  <si>
    <t>Catalogado en la zona de riesgo baja, con periodicidad anual. De acuerdo con lo registrado, se puede afirmar que el riesgo no se materializó en el período observado,  con base en la información existente. Equivalente a un 100% de cumplimiento.</t>
  </si>
  <si>
    <t xml:space="preserve">Catalogado en zona de riesgo baja, con periodicidad mensual. Con base en los resultados del indicador se cumplió la meta establecida para los meses de enero, febrero y diciembre del 2018, para los demás periodos no se registra seguimiento, por lo cual se desconoce si se materializó el riesgo. </t>
  </si>
  <si>
    <t xml:space="preserve">Catalogado en la zona de riesgo moderado, con periodicidad trimestral, de acuerdo con el reporte de ISOLUCIÓN, el riesgo no se materializó en los seguimientos realizados el 18/jun/18, 02/oct/18 y 09/ene/19. </t>
  </si>
  <si>
    <t xml:space="preserve">Catalogado en zona de riesgo moderado. El indicador es de carácter trimestral.  Se registró observaciones el 18/jun/18, 02/oct/18 y 02/ene/19 en donde se cumplió la meta. No se cuenta con evidencias que soporte este Indicador, ni reporta seguimiento en el primer trimestre. </t>
  </si>
  <si>
    <t>Su Frecuencia es anual. En el reporte de ISOLUCION no se encontró mediciones para la vigencia 2018.</t>
  </si>
  <si>
    <t>Su frecuencia es mensual. De acuerdo con los anexos y el reporte de ISOLUCION, se alcanzó la meta establecida en 10 periodos y no se dio cumplimiento en el  mes de julio debido a que se tenía programado 3076833 (miles de pesos) de recursos de funcionamiento de vigencia - Servicios Personales y se ejecutaron 1261038 (miles de pesos) y en septiembre por cuanto las áreas de Servicios Generales y Apoyo Corporativo, Comunicaciones y Desarrollo Humano no cumplieron con la programación del PAC dejando de pagar sumas de dinero importantes.
No se cuenta con evidencias en 6 periodos.</t>
  </si>
  <si>
    <t>Su frecuencia es mensual. De acuerdo con los anexos y el reporte de ISOLUCION, se alcanzó la meta establecida en 8 periodos y no se dio cumplimiento en 2. No se evidencia reporte en 2 meses.</t>
  </si>
  <si>
    <t>Su frecuencia es mensual. De acuerdo con lo evidenciado, se alcanzó la meta establecida en cada una de sus mediciones realizando la actividad según lo programado.
En el mes de enero informan que no se realizan pagos por este concepto - se reporta indicador en cero.</t>
  </si>
  <si>
    <r>
      <t xml:space="preserve">Revisado el cumplimiento en las metas de los Proyectos de inversión Fortalecimiento de la Gestión Institucional de Cara a la Ciudadanía, Modernización Institucional y Mejoramiento de las Tecnologías de la Información orientado a la eficiencia, se evidencia un cumplimiento del 100%, con excepción de la meta 03 </t>
    </r>
    <r>
      <rPr>
        <i/>
        <sz val="10"/>
        <color theme="1"/>
        <rFont val="Arial"/>
        <family val="2"/>
      </rPr>
      <t xml:space="preserve">"Realizar un estudio, diseño y construcción de la bodega de archivo central y sede administrativa" </t>
    </r>
    <r>
      <rPr>
        <sz val="10"/>
        <color theme="1"/>
        <rFont val="Arial"/>
        <family val="2"/>
      </rPr>
      <t>del proyecto de inversión 1155, porque actualmente esta en ejecución sin cumplir con los tiempos establecidos inicialmente; razón por la cual se pondera con 70%.</t>
    </r>
  </si>
  <si>
    <t>Matriz de Riesgos de Seguridad de la Información</t>
  </si>
  <si>
    <t>Gestión de Tecnología de la Información y las Comunicaciones</t>
  </si>
  <si>
    <t>Fases desarrolladas para la implementación del SGSI.</t>
  </si>
  <si>
    <t>Ejecutar semestralmente el plan de mantenimiento en la Infraestructura Principal y centros de cableado con que cuenta la entidad.</t>
  </si>
  <si>
    <t>N° de mantenimientos en Data Center y los centros de cableado realizados.</t>
  </si>
  <si>
    <t>Para el segundo y cuarto trimestre de 2018, se realizó mantenimiento a nueve (9) de los Data Center y se realizó mantenimiento a (11) centros cableados de la entidad. Por lo anterior, se cumplió con lo programado durante el año 2018.</t>
  </si>
  <si>
    <t>Adelantar el 90% de las actividades de desarrollo, actualización e implementación Ventanilla Única de la Construcción - VUC</t>
  </si>
  <si>
    <t>(N° de actividades adelantadas / N° de actividades programadas en el trimestre) * 100.</t>
  </si>
  <si>
    <t>Realizar 10 capacitaciones de servicios seguros y gestión del cambio</t>
  </si>
  <si>
    <t>N° capacitaciones realizadas en servicios seguros y gestión del cambio.</t>
  </si>
  <si>
    <t xml:space="preserve">
Durante el año 2018, se realizaron 19 capacitaciones sobre gestión del cambio y sistema documental Orfeo.
</t>
  </si>
  <si>
    <t>Informes de mejoramientos realizados</t>
  </si>
  <si>
    <t>Publicar por lo menos 2 conjuntos de datos abiertos</t>
  </si>
  <si>
    <t>Conjuntos de datos abiertos publicados</t>
  </si>
  <si>
    <t>Realizar el mantenimiento respectivo presentando un informe de las actividades realizadas, con base en un diagnóstico del estado de la infraestructura tecnológica del Estadio Nemesio Camacho el Campin.</t>
  </si>
  <si>
    <t>Informe de actividades de mantenimiento realizadas en el Estadio Nemesio Camacho el Campin.</t>
  </si>
  <si>
    <t>Realizar el diagnóstico, desarrollo y mantenimiento del módulo de virtualización de parques</t>
  </si>
  <si>
    <t>Informe de avance logrado en Virtualización de los Parques</t>
  </si>
  <si>
    <t>Diagnóstico y desarrollo de APP en IOS y Android, presentando un informe semestral de los avances logrados.</t>
  </si>
  <si>
    <t>Informe de avance logrado en desarrollo de APP.</t>
  </si>
  <si>
    <t>Planes de Mejoramiento Externo 10%</t>
  </si>
  <si>
    <t>Liderar las etapas de implementación definidas para el desarrollo del sistema de gestión de seguridad de la información SGSI, así:
Fase I: Aprobación de políticas, auditoría del Sistema SGSI.
Fase II: Socialización políticas, sensibilización y capacitación.
Fase III: Implementación
Fase IV: Seguimiento y Control</t>
  </si>
  <si>
    <r>
      <t xml:space="preserve">8. FECHA: </t>
    </r>
    <r>
      <rPr>
        <sz val="10"/>
        <color theme="1"/>
        <rFont val="Arial"/>
        <family val="2"/>
      </rPr>
      <t>31 de enero de 2019</t>
    </r>
  </si>
  <si>
    <t>No se dio cumplimiento a esta actividad.
El acto administrativo se está ajustando de acuerdo a los lineamientos establecidos por la Administración Distrital en el Código de Integridad del Servicio Público.</t>
  </si>
  <si>
    <r>
      <t xml:space="preserve">No se dio cumplimiento a esta actividad. La OAP señala que </t>
    </r>
    <r>
      <rPr>
        <i/>
        <sz val="10"/>
        <color theme="1"/>
        <rFont val="Arial"/>
        <family val="2"/>
      </rPr>
      <t>"Una vez se ajuste el acto administrativo de modificación de la Resolución 959 de 2017, se enviará el comunicado que contenga una obligación específica relacionada con los lineamientos del Código de Ética y Buen Gobierno, para que sea incluida en los contratos de prestación de servicios."</t>
    </r>
  </si>
  <si>
    <r>
      <rPr>
        <b/>
        <sz val="9"/>
        <color theme="1"/>
        <rFont val="Arial"/>
        <family val="2"/>
      </rPr>
      <t>Auditorias</t>
    </r>
    <r>
      <rPr>
        <sz val="9"/>
        <color theme="1"/>
        <rFont val="Arial"/>
        <family val="2"/>
      </rPr>
      <t xml:space="preserve">
Auditoria al Proceso de Gestión Financiera: Oportunidades de Mejora:14, Hallazgos: 6. 
</t>
    </r>
    <r>
      <rPr>
        <b/>
        <sz val="9"/>
        <color theme="1"/>
        <rFont val="Arial"/>
        <family val="2"/>
      </rPr>
      <t>Evaluaciones y seguimiento</t>
    </r>
    <r>
      <rPr>
        <sz val="9"/>
        <color theme="1"/>
        <rFont val="Arial"/>
        <family val="2"/>
      </rPr>
      <t xml:space="preserve">
Evaluación análisis de los Proyectos de Inversión. 
Austeridad en el gasto
Arqueo caja
Evaluación análisis proyectos de inversión
Evaluación del Control Interno Contable 
Seguimiento a los instrumentos de gestión (PM Externo, PM Interno, Mapa de riesgos, indicadores de calidad, atención a requerimientos Entes de Control)
Durante el desarrollo de las Auditorias y Evaluaciones ejecutadas en las diferentes Áreas de esta dependencia, se destaca la disposición del personal para efectuar este ejercicio; sin embargo, es importante señalar que algunos de los requerimientos no son atendidos en las fechas establecidas y/o con los soportes correspondientes, afectando la gestión interna y externa que se realiza en la Oficina de Control Interno.</t>
    </r>
  </si>
  <si>
    <t>Esta Dependencia participó en la atención exclusiva y/o compartida de 175 requerimientos, de los cuales fueron atendidos oportunamente 147 y 28 fueron atendidos extemporáneamente.</t>
  </si>
  <si>
    <t>CALIFICACION TOTAL VIGENCIA 2018 (A + B + C)</t>
  </si>
  <si>
    <r>
      <t>6. EVALUACION DE LA OFICINA DE CONTROL INTERNO A LOS COMPROMISOS DE LA DEPENDENCIA:</t>
    </r>
    <r>
      <rPr>
        <sz val="10"/>
        <color theme="1"/>
        <rFont val="Arial"/>
        <family val="2"/>
      </rPr>
      <t xml:space="preserve">
Teniendo en cuenta los resultados anteriores, la Oficina de Control Interno concluye que esta Dependencia misional realizó una gestión </t>
    </r>
    <r>
      <rPr>
        <b/>
        <sz val="10"/>
        <color theme="1"/>
        <rFont val="Arial"/>
        <family val="2"/>
      </rPr>
      <t>DESTACADA</t>
    </r>
    <r>
      <rPr>
        <sz val="10"/>
        <color theme="1"/>
        <rFont val="Arial"/>
        <family val="2"/>
      </rPr>
      <t xml:space="preserve"> durante 2018; cuyos resultados se vieron afectados principalmente por la materialización de uno de los riesgos administrados, por la falta de reporte de información y por los resultados obtenidos en algunos indicadores de gestión. 
En relación con la distribución de funcionarios de carrera administrativa, se logró establecer que esta dependencia cuenta con 38 empleados, cuya incidencia en la toma de decisiones sobre la gestión de la dependencia para 2018 fue la siguiente:
Incidencia directa: 10 profesionales especializados
Incidencia indirecta: 4 profesionales universitarios, 11 técnicos, 6 auxiliar administrativo, 6 secretario ejecutivo y 1 conductor.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</si>
  <si>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t>La Oficina asesora de Planeación -OAP informa que se efectuó la creación y/o actualización de 14 documentos para el segundo trimestre, 4 para el tercer trimestre y 3 para el cuarto trimestre. Se observa su publicación en ISOLUCION.</t>
  </si>
  <si>
    <t>La OAP, reporta que en el primer semestre se encontraban programados 20 planes de acción y se ejecutaron 19; en el segundo semestre se programaron 14 y se ejecutaron 13; para el tercer y cuarto trimestre su cumplimiento fue del 100%. Se observa el reporte del seguimiento en el modulo de mejora y auditoría del aplicativo ISOLUCION</t>
  </si>
  <si>
    <t>De acuerdo con la OAP se da cumplimiento en los cuatro trimestres.</t>
  </si>
  <si>
    <r>
      <t>La OAP señala que en el segundo trimestre</t>
    </r>
    <r>
      <rPr>
        <i/>
        <sz val="10"/>
        <color theme="1"/>
        <rFont val="Arial"/>
        <family val="2"/>
      </rPr>
      <t xml:space="preserve"> "se diseño el formato  (Base de Datos) que contiene los movimientos presupuestales para los rubros de inversión con el fin de detallar mensualmente las modificaciones presupuestales y cambios de concepto de gasto. La labor se adelantó anticipadamente."</t>
    </r>
  </si>
  <si>
    <t>Las historias laborales se encuentran digitalizadas en el aplicativo del sistema de Gestión Documental ORFEO</t>
  </si>
  <si>
    <r>
      <t xml:space="preserve">Según el seguimiento de la OAP  se expidió Resolución No. 354 de 2018 </t>
    </r>
    <r>
      <rPr>
        <i/>
        <sz val="10"/>
        <color theme="1"/>
        <rFont val="Arial"/>
        <family val="2"/>
      </rPr>
      <t>" Por la cual se conforma el Equipo de Gestores de Integridad del IDRD".</t>
    </r>
    <r>
      <rPr>
        <sz val="10"/>
        <color theme="1"/>
        <rFont val="Arial"/>
        <family val="2"/>
      </rPr>
      <t xml:space="preserve"> 
Se observa que se encuentra publicado en 
https://www.idrd.gov.co/transparencia/informacion-interes/publicacion/informacion-adicional/codigo-etica-y-gobierno. </t>
    </r>
  </si>
  <si>
    <t>Realizar veintiún (21) jornadas de prevención.</t>
  </si>
  <si>
    <t>N.º de jornadas de prevención realizadas.</t>
  </si>
  <si>
    <t xml:space="preserve">N.º de jornadas de bienestar realizadas </t>
  </si>
  <si>
    <r>
      <t>No se cumplió la actividad. La OAP señala que "</t>
    </r>
    <r>
      <rPr>
        <i/>
        <sz val="10"/>
        <color theme="1"/>
        <rFont val="Arial"/>
        <family val="2"/>
      </rPr>
      <t>A través del aplicativo KACTUS se está desarrollando el mecanismo tecnológico para la gestión de la liquidación de la nómina"</t>
    </r>
  </si>
  <si>
    <t xml:space="preserve">No se dio cumplimiento a la actividad, no se tiene evidencia de gestión. </t>
  </si>
  <si>
    <r>
      <t xml:space="preserve">La OAP informó que en el segundo trimestre </t>
    </r>
    <r>
      <rPr>
        <i/>
        <sz val="10"/>
        <color theme="1"/>
        <rFont val="Arial"/>
        <family val="2"/>
      </rPr>
      <t>"se instalaron los equipos en los vehículos de la entidad y el servicio quedo activado de manera inmediata.</t>
    </r>
    <r>
      <rPr>
        <sz val="10"/>
        <color theme="1"/>
        <rFont val="Arial"/>
        <family val="2"/>
      </rPr>
      <t xml:space="preserve">". Dicho sistema esta reportando los excesos de velocidad de los vehículo. </t>
    </r>
  </si>
  <si>
    <t>La OAP relaciona que en el cuarto trimestre no se ejecutaron 2 de los 12 mantenimientos preventivos programados.</t>
  </si>
  <si>
    <t>Se evidencia las etapas de implementación del Sistema de Gestión de Seguridad de la Información; se realizó Auditoría a la Seguridad de la Información, se realizó capacitaciones y sensibilización de la políticas y cumplimiento de los modelos de seguridad y privacidad de la información y se implementó el procedimiento de gestión de cambios de los sistemas de información.</t>
  </si>
  <si>
    <t>Según la información suministrada por la dependencia, se observa el porcentaje de avance de las actividades de actualización en la implementación de la Ventanilla Única de la Construcción -VUC; se realizaron reuniones con la Secretaria de Hábitat para dicha actualización del VUC.</t>
  </si>
  <si>
    <t>De acuerdo a la información de la dependencia, se presentaron los informes en el segundo y cuarto trimestre del 2018, sobre los mejoramientos realizados en la infraestructura tecnológica.</t>
  </si>
  <si>
    <t>Para el primer trimestre de la vigencia 2018, no fue programada ninguna actividad respecto de la meta propuesta, no obstante según reporta el área se publicó un conjunto de datos respecto del inventario de parques, de igual manera sucedió para lo relativo al segundo trimestre del 2018, mediante el cual no se tenían ninguna publicación programada, pero se efectuaron dos; conjunto de TEC y el de activos de la información. Para el tercer periodo de 2018, se tenía programada una publicación y se realizaron dos publicaciones: conjunto de Inventario de parques y el esquema de publicación, para el cuarto trimestre de 2018, se tenían programada una publicación, no obstante de acuerdo a la información reportada por el área no se efectuó, y se efectuaron 5 publicaciones de las dos programadas.
https://www.datos.gov.co/browse?q=idrd&amp;sortBy=relevance</t>
  </si>
  <si>
    <t>De acuerdo a la información reportada por el área, se pudo verificar que para el primer trimestre de 2018, hay un informe de diagnóstico respecto de la infraestructura del estadio Nemesio el campín, cumpliendo se con la actividad programada para dicho periodo, para el segundo periodo se observó un informe en el que se establecen las actividades que han sido desarrolladas en el estadio el campín. para el tercer periodo el área reportó como actividad el mantenimiento del sistema cerrado de televisión, para el cuarto trimestre de 2018, el área reportó que se efectuó mantenimiento preventivo y correctivo a los centros de cableado del cuarto piso y al centro de medios, así las cosas viendo que se había programado un actividad de mantenimiento para cada trimestre de la vigencia y atendiendo a la información provista por el área, se observó que para los periodos se efectuaron actividades relacionadas con el mantenimiento de la infraestructura tecnológica del Campin.</t>
  </si>
  <si>
    <t>De conformidad con la meta establecida, se observó que no se tenía programada para el primer trimestre la realización de actividades, no obstante para ese periodo se realizó el diagnóstico respecto de la virtualización de parque visualizándose renders de 38 parques, para la visualización de la diagramación, para el segundo semestre se tiene programada el avance en la virtualización de más de 30 parques, para el tercer trimestre de 2018, se profirió la autorización para la publicación de 20 parques (https://www.idrd.gov.co/SIM/Parques/buscadorParques.php), para el cuarto trimestre se reporto que existen 22 parques publicados, así mismo que hay 64 parques con renders. se recomienda ajustar los indicadores respecto de lo que se busca medir en esta actividad.</t>
  </si>
  <si>
    <t>De acuerdo a la información reportada por el área, se observó que para el primer trimestre de 2018, se efectuó acta del 06 de febrero de 2018 en la cual se realizaron los requerimientos de la Fase 1 del APP (Aplicación Móvil), para el segundo trimestre se efectuó el desarrollo del aplicativo, y se entregó el manual del usuario, para el tercer trimestre fue puesto en producción para el mes de agosto de 2018 tanto para la plataforma Android como iOS, para el cuarto trimestre no hay reporte, no obstante atendiendo a la meta, objetivo se cumplió para el tercer trimestre.</t>
  </si>
  <si>
    <t xml:space="preserve">GESTIÓN FINANCIERA_Teniendo en cuenta el reporte de Isolucion el área de Gestión Financiera ha tenido a cargo en Auditoría interna de Control 1 hallazgos en 2015 y 4 hallazgos en 2017. Todos se encuentran en estado cerrado.
GESTIÓN DE RECURSOS FÍSICOS_ De acuerdo con el reporte en ISOLUCION, el área de Gestión de Recursos Físicos tuvo a cargo en Auditoría Interna de  Control Interno, 6 hallazgos en 2014 y 6 hallazgos en 2017. En la actualidad se encuentran todos cerrados.
GESTIÓN DE TALENTO HUMANO_Teniendo en cuenta el reporte generado por el aplicativo Isolución, se observa que este proceso tiene 11 hallazgos distribuidos así: (1) cerrado en el 2014, (2) cerradas en el 2015 y (8) en el 2017 de las cueles 3 están cerradas y 5 abiertas.
GESTIÓN DE TECNOLOGÍA DE LA INFORMACIÓN Y LAS COMUNICACIONES_Teniendo en cuenta la relación del aplicativo Isolución de observan 3 hallazgos para este proceso, abiertas en la auditoría realizada al finalizar la vigencia de 2018.
Por lo anterior se puede concluir, que de la vigencia 2017 la Subdirección Administrativa y financiera tenía a cargo 18 de los cuales 5 quedaron abiertos. </t>
  </si>
  <si>
    <t>Revisado el reporte de información de SIVICOF al cierre de 2018, esta dependencia participó en la ejecución de 87 acciones, de las cuales, 23 se debían finalizar en el año 2018, encontrándose 20 abiertas y 3 cerradas.
Las restantes 64 se encuentran en el siguiente estado:
♦ 59 cerradas
♦ 4 inefectivas
El seguimiento del Plan de Mejoramiento se ve limitado por cuanto no se remiten las evidencias sobre el cumplimiento de las acciones, su remisión es posterior a las fechas solicitadas y/o los documentos aportados no corresponden a las acciones propuestas, así:
(-) Mediante radicado 197063 del 14/mar/2018 se solicitó seguimiento del 1er trimestre con plazo de reporte: 9/abr/2018. La SAF remitió respuesta con radicado 260363 (23/abr/2018).
(-) Mediante radicado 413013 del 05/jul/2018 se solicitó seguimiento del 2undo trimestre con plazo de reporte: 13/jul/2018. La SAF remitió respuesta con radicado 459533 (25/jul/2018).
(-) Mediante radicado 584953 del 27/sep./2018 se solicitó seguimiento del 3er trimestre con plazo de reporte: 5/oct/2018. La SAF remitió respuesta con radicado 627643 (09/oct/2018).
(-) Mediante radicado 790633 del 20/dic/2018 se solicitó seguimiento del 4to trimestre con plazo de reporte: 11/ene/2019. La SAF remitió respuesta con radicado 24703 (28/ene/2019).</t>
  </si>
  <si>
    <r>
      <t xml:space="preserve">Catalogado en la zona de riesgo bajo, con periodicidad anual, de acuerdo con el reporte de ISOLUCIÓN, el riesgo no se materializó por lograr la meta establecida del 100 %, sin embargo en las observaciones de la medición se señala: </t>
    </r>
    <r>
      <rPr>
        <i/>
        <sz val="10"/>
        <color theme="1"/>
        <rFont val="Arial"/>
        <family val="2"/>
      </rPr>
      <t xml:space="preserve">"El número de bienes presentados por robo en el año 2018 es de 4 activos. Todos debidamente reportados con denuncio por el área de Ciclovía. También reclamados a la aseguradora." </t>
    </r>
    <r>
      <rPr>
        <sz val="10"/>
        <color theme="1"/>
        <rFont val="Arial"/>
        <family val="2"/>
      </rPr>
      <t>(Es importante que se reevalúe la probabilidad de ocurrencia del riesgo y el registro de la medición del indicador)</t>
    </r>
    <r>
      <rPr>
        <i/>
        <sz val="10"/>
        <color theme="1"/>
        <rFont val="Arial"/>
        <family val="2"/>
      </rPr>
      <t xml:space="preserve"> </t>
    </r>
  </si>
  <si>
    <t>Catalogado en la zona de riesgo moderado, con periodicidad trimestral. De acuerdo con lo registrado, se materializó el riesgo por cuanto no cumplió con la meta en dos periodos; el segundo trimestre porque no se presentó ninguna novedad o imprevisto en temas de mantenimiento a la infraestructura física de la sede y en el tercer trimestre debido a que no se presentó ningún imprevisto o mantenimiento programado a la infraestructura. (Al analizar la fórmula no se esta teniendo en cuenta el mantenimiento preventivo, razón por la cual su evaluación puede no ser adecuada)</t>
  </si>
  <si>
    <r>
      <t>Este riesgo se encuentra catalogado en zona moderado. El indicador tiene una frecuencia anual para su medición. Aún no</t>
    </r>
    <r>
      <rPr>
        <sz val="10"/>
        <rFont val="Arial"/>
        <family val="2"/>
      </rPr>
      <t xml:space="preserve"> reporta medición de este indicador. 
Según auditorias realizadas por la Oficina de Control Interno, se solicitó la implementación de un Plan de Mejoramiento para la políticas de operación y riesgo, valoración del riesgo en el proceso contable y deterioro de cartera, sobre el particular SAF informa que estos procesos se vienen adelantando con las áreas responsables y cuya culminación se espera a más tardar el 30/ene/2019.</t>
    </r>
  </si>
  <si>
    <t xml:space="preserve">Su frecuencia es anual. No se dio cumplimiento a la actividad y no se tiene evidencia de gestión. </t>
  </si>
  <si>
    <t>Su frecuencia es anual. Teniendo en cuenta los reportes analizados no se alcanzó la meta establecida en la medición, debido a que se toma como base la Resolución 1111 de 2017; esta norma tiene como plantilla 60 ítems ,de los cuales se han trabajado 37.</t>
  </si>
  <si>
    <t>Su frecuencia es mensual. De acuerdo con lo evidenciado, se alcanzó la meta establecida en 7 periodos y en los reportes de 06/jun, 30/jun, 30/sep., 31/oct y 30/nov obtuvo mediciones superiores a 99%, se evidencia registros.</t>
  </si>
  <si>
    <t>(Pago de recursos constituidos como reserva en el mes / Recursos constituidos programados para pago en el mes) x 100</t>
  </si>
  <si>
    <t xml:space="preserve">Su frecuencia es mensual. De acuerdo con el reporte de ISOLUTION, se alcanzó la meta establecida en 6 periodos y no se dio cumplimiento en 4 (abr, jun, ago., sept). No hay reporte de medición en 2 meses, ni se cuenta con evidencias de 3 meses. </t>
  </si>
  <si>
    <r>
      <t xml:space="preserve">7. RECOMENDACIONES DE MEJORAMIENTO DE LA OFICINA DE CONTROL INTERNO:
</t>
    </r>
    <r>
      <rPr>
        <sz val="10"/>
        <rFont val="Arial"/>
        <family val="2"/>
      </rPr>
      <t xml:space="preserve">♦ En cuanto al Mapa de Riesgos se recomienda revisar y analizar, a partir de los resultados de las acciones propuestas para su tratamiento, si éstas han sido efectivas para atender las causas del riesgo o si, por el contrario, requieren replantearse o incluirse nuevas; especialmente para los riesgos que se materializaron en la vigencia. Así mismo, se sugiere revisar las zonas en que se encuentran actualmente a fin de determinar si es necesario reubicarlos de acuerdo con el plan de acción ejecutado.
♦ En relación a los requerimientos de información, se recomienda que allegue la información de manera completa y en los tiempos señalados, para que su análisis y posterior reporte de resultados a Entes externos no se vea afectado.
♦ Finalmente se recomienda adjuntar en la columna de "anexo" del aplicativo Isolucion los soportes correspondientes.
</t>
    </r>
  </si>
  <si>
    <t xml:space="preserve">Atendiendo a la datos reportados en la Matriz de Riesgos de Seguridad de la información, se pudo visualizar que se tienen establecidos 68 riesgos, 109 controles y 191 acciones que apuntan a la gestión de los mismo.
Se evidenciaron 31 riesgos calificados con nivel extremos, los cuales en su mayoría tiene establecido controles. Para el primer seguimiento se cumplieron 37 acciones, para el tercer seguimiento se efectuaron 8 acciones, para el cuarto trimestre se efectuaron 2 acciones, lo que indica que para la vigencia del 2018 se efectuaron 47 acciones para los riesgos calificados como extremos, de las acciones restantes se encuentran 55 que fueron postergadas para el 2019. 
La matriz de riesgos de seguridad de la información, indica a su vez que se cuenta con 27 riesgos, calificados con nivel alto, para los cuales se tienen establecidos 74 acciones, estas acciones se le efectuó seguimiento por parte del área siendo cumplidas 21 para el primer seguimiento, para lo correspondiente al segundo seguimiento solamente se cumplió con una acción, para el tercer seguimiento se cumplieron con 5 de las acciones, para el cuarto seguimiento se realizaron 2 acciones, siendo un total de 29 acciones efectuadas para el 2018. 
Para los riesgos catalogados como moderados, dentro del periodo de 2018, sólo se efectuó una acción, de igual forma se observó que algunos riesgos de seguridad de la información que no cuentan con un control establecido (13, 20, 21, 22, 38, 39, 48, 49, 55, 57, 64) pero si cuentan con acciones. </t>
  </si>
  <si>
    <t>Acciones ejecutadas en la matriz de riesgos de seguridad de la información para el 2018 /Acciones programadas en la matriz de riesgos de seguridad de la información para 2018</t>
  </si>
  <si>
    <t>Actividades de capacitación</t>
  </si>
  <si>
    <t>Número de actividades de capacitación ejecutadas / Total de aplicativos que requieren capacitación) * 100</t>
  </si>
  <si>
    <t>Este indicador se mide de manera anual, se indica que se efectuaron 36 capacitaciones entre las que se observan: Modulo Sistema Integrado - Telefonía IP- Orfeo-  feria google- Capacitación Expediente Virtual - Envió de Documentos- Seven – Estadísticas - Radicación Masiva- Día Google- Glpi Help Desk - Masivos Tipo word  - kactus  - VUC , la cuales fueron soportada con las listas de asistencia que se encontraron el sistema de información ISOLUCION (https://isolucion.idrd.gov.co/Isolucion4IDRD/BancoAnexo4IDRD/Indicador/Registros/1042/65b8d67e6cec473fbe590c2c30e31d8c.pdf).</t>
  </si>
  <si>
    <t>Cumplimiento de GEL. Modelo de Seguridad y Privacidad de la Información e ISO/IEC 27001:-2013</t>
  </si>
  <si>
    <t>(Suma de porcentajes de cumplimiento de todos los ítems o aspectos evaluados) / (Número total de ítems o aspectos evaluados)) * 100</t>
  </si>
  <si>
    <t>El indicador se plantea de manera semestral, para la vigencia del año 2018, se observan tres mediciones (09 de julio de 2018, 12 de julio de 2018, 03 de enero de 2018) las dos últimas mediciones indican un porcentaje (82% y 86%) en el cual hacen mención del diligenciamiento del cuadro de cumplimiento, (existen anexos) se indicó que la formulación requiere de actualización.</t>
  </si>
  <si>
    <t>Mantenimiento preventivo en Data Center y centros de cableados</t>
  </si>
  <si>
    <t>N° de mantenimientos en Data Center y los centros de cableado</t>
  </si>
  <si>
    <t>Este indicador tiene una frecuencia de carácter semestral, para el primer semestre se reportó que fueron realizados 9 mantenimientos de los centros de datos, para el segundo semestres se efectuaron 10 mantenimientos a los centros de datos, atendiendo a que la meta era hacer 10 mantenimientos en cada semestre de 2018, se llega a la conclusión de un 95% de la meta.
(https://isolucion.idrd.gov.co/Isolucion4IDRD/BancoAnexo4IDRD/Indicador/Registros/705/cc9434587bbe4f418cfa87622941159b.pdf)</t>
  </si>
  <si>
    <t>Soporte atendidos en GLPI</t>
  </si>
  <si>
    <t>(No. de soportes atendidos en los tiempos establecidos en los ANS / No.de soportes solicitados) x 100</t>
  </si>
  <si>
    <t>La frecuencia de la meta es mensual, se encuentran registrados los meses ( marzo con 98%, abril con 99%, mayo con 98%, junio con 96%, julio con 98%, agosto con 98% septiembre con 98%, octubre con 97%, noviembre con 96%  diciembre con 94%), lo que indica que se efectuó la actividad de control, en diez (10)  de los doce (12) meses de la vigencia correspondiente a la vigencia de 2018, por lo cual el resultado arroja un promedio de cumplimiento del 81%,</t>
  </si>
  <si>
    <t>Soporte técnico a Módulos SIM</t>
  </si>
  <si>
    <t>N° de módulos actualizados o desarrollados / N° de módulos requeridos x 100.</t>
  </si>
  <si>
    <t>La frecuencia del indicador es Semestral, para el primer semestre se reporto que para los módulos SIM se reportaron 365 incidencias y fueron solucionadas 362 dando un porcentaje de para ese semestres de 99,1%, para el segundo semestre de 2018,</t>
  </si>
  <si>
    <r>
      <rPr>
        <b/>
        <sz val="10"/>
        <rFont val="Arial"/>
        <family val="2"/>
      </rPr>
      <t xml:space="preserve">
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053243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</si>
</sst>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b/>
      <sz val="10"/>
      <color theme="1"/>
      <name val="Arial"/>
      <family val="2"/>
    </font>
    <font>
      <sz val="10"/>
      <color theme="1"/>
      <name val="Arial"/>
      <family val="2"/>
    </font>
    <font>
      <b/>
      <u/>
      <sz val="10"/>
      <color theme="1"/>
      <name val="Arial"/>
      <family val="2"/>
    </font>
    <font>
      <sz val="10"/>
      <color rgb="FF000000"/>
      <name val="Arial"/>
      <family val="2"/>
    </font>
    <font>
      <sz val="11"/>
      <color theme="1"/>
      <name val="Calibri"/>
      <family val="2"/>
      <scheme val="minor"/>
    </font>
    <font>
      <sz val="10"/>
      <name val="Arial"/>
      <family val="2"/>
    </font>
    <font>
      <b/>
      <sz val="12"/>
      <color theme="1"/>
      <name val="Arial"/>
      <family val="2"/>
    </font>
    <font>
      <sz val="10"/>
      <color theme="1"/>
      <name val="Calibri"/>
      <family val="2"/>
      <scheme val="minor"/>
    </font>
    <font>
      <b/>
      <sz val="9"/>
      <color theme="1"/>
      <name val="Arial"/>
      <family val="2"/>
    </font>
    <font>
      <b/>
      <sz val="10"/>
      <color theme="9" tint="0.59999389629810485"/>
      <name val="Arial"/>
      <family val="2"/>
    </font>
    <font>
      <sz val="10"/>
      <color theme="0"/>
      <name val="Arial"/>
      <family val="2"/>
    </font>
    <font>
      <sz val="9"/>
      <color theme="1"/>
      <name val="Arial"/>
      <family val="2"/>
    </font>
    <font>
      <sz val="10"/>
      <color theme="4" tint="0.39997558519241921"/>
      <name val="Arial"/>
      <family val="2"/>
    </font>
    <font>
      <sz val="10"/>
      <color indexed="63"/>
      <name val="Arial"/>
      <family val="2"/>
    </font>
    <font>
      <sz val="12"/>
      <color theme="1"/>
      <name val="Arial"/>
      <family val="2"/>
    </font>
    <font>
      <b/>
      <sz val="10"/>
      <name val="Arial"/>
      <family val="2"/>
    </font>
    <font>
      <i/>
      <sz val="10"/>
      <color theme="1"/>
      <name val="Arial"/>
      <family val="2"/>
    </font>
    <font>
      <b/>
      <sz val="15"/>
      <color theme="1"/>
      <name val="Arial"/>
      <family val="2"/>
    </font>
  </fonts>
  <fills count="9">
    <fill>
      <patternFill patternType="none"/>
    </fill>
    <fill>
      <patternFill patternType="gray125"/>
    </fill>
    <fill>
      <patternFill patternType="solid">
        <fgColor rgb="FF99FF99"/>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9" fontId="4" fillId="0" borderId="0" applyBorder="0" applyAlignment="0" applyProtection="0"/>
    <xf numFmtId="0" fontId="4" fillId="0" borderId="0" applyNumberFormat="0" applyBorder="0" applyProtection="0"/>
    <xf numFmtId="9" fontId="5" fillId="0" borderId="0" applyFont="0" applyFill="0" applyBorder="0" applyAlignment="0" applyProtection="0"/>
    <xf numFmtId="0" fontId="6" fillId="0" borderId="0"/>
    <xf numFmtId="43" fontId="5" fillId="0" borderId="0" applyFont="0" applyFill="0" applyBorder="0" applyAlignment="0" applyProtection="0"/>
  </cellStyleXfs>
  <cellXfs count="127">
    <xf numFmtId="0" fontId="0" fillId="0" borderId="0" xfId="0"/>
    <xf numFmtId="0" fontId="2" fillId="0" borderId="0" xfId="0" applyFont="1" applyAlignment="1">
      <alignment vertical="center" wrapText="1"/>
    </xf>
    <xf numFmtId="0" fontId="2" fillId="3" borderId="0" xfId="0" applyFont="1" applyFill="1" applyAlignment="1">
      <alignment vertical="center" wrapText="1"/>
    </xf>
    <xf numFmtId="9" fontId="2" fillId="0" borderId="1" xfId="0" applyNumberFormat="1" applyFont="1" applyFill="1" applyBorder="1" applyAlignment="1">
      <alignment horizontal="center" vertical="center" wrapText="1"/>
    </xf>
    <xf numFmtId="9" fontId="11" fillId="0" borderId="1" xfId="0" applyNumberFormat="1" applyFont="1" applyFill="1" applyBorder="1" applyAlignment="1">
      <alignment vertical="center" wrapText="1"/>
    </xf>
    <xf numFmtId="9" fontId="1" fillId="0" borderId="1" xfId="0" applyNumberFormat="1" applyFont="1" applyFill="1" applyBorder="1" applyAlignment="1">
      <alignment vertical="center" wrapText="1"/>
    </xf>
    <xf numFmtId="9" fontId="2" fillId="3" borderId="0" xfId="0" applyNumberFormat="1" applyFont="1" applyFill="1" applyAlignment="1">
      <alignment vertical="center" wrapText="1"/>
    </xf>
    <xf numFmtId="164" fontId="15" fillId="6" borderId="1" xfId="0" applyNumberFormat="1" applyFont="1" applyFill="1" applyBorder="1" applyAlignment="1">
      <alignment horizontal="right" vertical="center" wrapText="1"/>
    </xf>
    <xf numFmtId="9" fontId="13" fillId="7" borderId="4" xfId="0" applyNumberFormat="1" applyFont="1" applyFill="1" applyBorder="1" applyAlignment="1">
      <alignment vertical="center" wrapText="1"/>
    </xf>
    <xf numFmtId="164" fontId="10" fillId="6" borderId="4" xfId="0" applyNumberFormat="1" applyFont="1" applyFill="1" applyBorder="1" applyAlignment="1">
      <alignment horizontal="right" vertical="center" wrapText="1"/>
    </xf>
    <xf numFmtId="9" fontId="11" fillId="0" borderId="2" xfId="0" applyNumberFormat="1" applyFont="1" applyFill="1" applyBorder="1" applyAlignment="1">
      <alignment vertical="center" wrapText="1"/>
    </xf>
    <xf numFmtId="9" fontId="2" fillId="0" borderId="4"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9" fontId="2" fillId="3" borderId="0" xfId="3" applyFont="1" applyFill="1" applyAlignment="1">
      <alignment horizontal="center" vertical="center" wrapText="1"/>
    </xf>
    <xf numFmtId="10" fontId="2" fillId="3" borderId="0" xfId="3" applyNumberFormat="1" applyFont="1" applyFill="1" applyAlignment="1">
      <alignment horizontal="center" vertical="center" wrapText="1"/>
    </xf>
    <xf numFmtId="164" fontId="2" fillId="3" borderId="0" xfId="3" applyNumberFormat="1" applyFont="1" applyFill="1" applyAlignment="1">
      <alignment vertical="center" wrapText="1"/>
    </xf>
    <xf numFmtId="0" fontId="1" fillId="3" borderId="1" xfId="0" applyFont="1" applyFill="1" applyBorder="1" applyAlignment="1">
      <alignment horizontal="center" vertical="center" wrapText="1"/>
    </xf>
    <xf numFmtId="0" fontId="8" fillId="3" borderId="0" xfId="0" applyFont="1" applyFill="1" applyAlignment="1">
      <alignment vertical="center"/>
    </xf>
    <xf numFmtId="0" fontId="2" fillId="3" borderId="0" xfId="0" applyFont="1" applyFill="1" applyBorder="1" applyAlignment="1">
      <alignment vertical="center" wrapText="1"/>
    </xf>
    <xf numFmtId="0" fontId="6" fillId="3" borderId="0" xfId="0" applyFont="1" applyFill="1" applyAlignment="1">
      <alignment vertical="center" wrapText="1"/>
    </xf>
    <xf numFmtId="9" fontId="2" fillId="3" borderId="1" xfId="0" applyNumberFormat="1" applyFont="1" applyFill="1" applyBorder="1" applyAlignment="1">
      <alignment horizontal="center" vertical="center" wrapText="1"/>
    </xf>
    <xf numFmtId="16" fontId="2" fillId="3" borderId="0" xfId="0" applyNumberFormat="1" applyFont="1" applyFill="1" applyAlignment="1">
      <alignment vertical="center" wrapText="1"/>
    </xf>
    <xf numFmtId="164" fontId="6" fillId="3" borderId="1" xfId="0" applyNumberFormat="1" applyFont="1" applyFill="1" applyBorder="1" applyAlignment="1">
      <alignment horizontal="center" vertical="center" wrapText="1"/>
    </xf>
    <xf numFmtId="165" fontId="2" fillId="3" borderId="0" xfId="5" applyNumberFormat="1" applyFont="1" applyFill="1" applyAlignment="1">
      <alignment horizontal="center" vertical="center" wrapText="1"/>
    </xf>
    <xf numFmtId="165" fontId="2" fillId="3" borderId="0" xfId="5" applyNumberFormat="1" applyFont="1" applyFill="1" applyAlignment="1">
      <alignment vertical="center" wrapText="1"/>
    </xf>
    <xf numFmtId="9" fontId="2" fillId="3" borderId="0" xfId="3" applyFont="1" applyFill="1" applyAlignment="1">
      <alignment vertical="center" wrapText="1"/>
    </xf>
    <xf numFmtId="0" fontId="1" fillId="3" borderId="7"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43" fontId="6" fillId="3" borderId="0" xfId="5" applyFont="1" applyFill="1" applyAlignment="1">
      <alignment vertical="center" wrapText="1"/>
    </xf>
    <xf numFmtId="0" fontId="2" fillId="0" borderId="0" xfId="0" applyFont="1" applyFill="1" applyAlignment="1">
      <alignment vertical="center" wrapText="1"/>
    </xf>
    <xf numFmtId="9" fontId="2" fillId="3" borderId="7" xfId="0" applyNumberFormat="1" applyFont="1" applyFill="1" applyBorder="1" applyAlignment="1">
      <alignment horizontal="center" vertical="center" wrapText="1"/>
    </xf>
    <xf numFmtId="9" fontId="13" fillId="7" borderId="6" xfId="0" applyNumberFormat="1" applyFont="1" applyFill="1" applyBorder="1" applyAlignment="1">
      <alignment vertical="center" wrapText="1"/>
    </xf>
    <xf numFmtId="0" fontId="4"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1" fontId="2" fillId="3" borderId="1" xfId="3"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9" fontId="7" fillId="6" borderId="4" xfId="3" applyNumberFormat="1" applyFont="1" applyFill="1" applyBorder="1" applyAlignment="1">
      <alignment vertical="center" wrapText="1"/>
    </xf>
    <xf numFmtId="9" fontId="4" fillId="0" borderId="1" xfId="0" applyNumberFormat="1" applyFont="1" applyBorder="1" applyAlignment="1">
      <alignment horizontal="center" vertical="center" wrapText="1"/>
    </xf>
    <xf numFmtId="9" fontId="1" fillId="7" borderId="1" xfId="3" applyNumberFormat="1" applyFont="1" applyFill="1" applyBorder="1" applyAlignment="1">
      <alignment vertical="center" wrapText="1"/>
    </xf>
    <xf numFmtId="9" fontId="1" fillId="7" borderId="8" xfId="3" applyNumberFormat="1" applyFont="1" applyFill="1" applyBorder="1" applyAlignment="1">
      <alignment vertical="center" wrapText="1"/>
    </xf>
    <xf numFmtId="164" fontId="18" fillId="4" borderId="1" xfId="0"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6" fillId="0" borderId="0" xfId="0" applyFont="1" applyAlignment="1">
      <alignment vertical="center" wrapText="1"/>
    </xf>
    <xf numFmtId="0" fontId="1" fillId="6" borderId="1" xfId="0" applyFont="1" applyFill="1" applyBorder="1" applyAlignment="1">
      <alignment horizontal="left" vertical="center" wrapText="1"/>
    </xf>
    <xf numFmtId="0" fontId="1" fillId="6" borderId="2" xfId="0" applyFont="1" applyFill="1" applyBorder="1" applyAlignment="1">
      <alignment horizontal="left" vertical="center" wrapText="1"/>
    </xf>
    <xf numFmtId="10" fontId="10" fillId="6" borderId="4" xfId="3" applyNumberFormat="1" applyFont="1" applyFill="1" applyBorder="1" applyAlignment="1">
      <alignment horizontal="right" vertical="center" wrapText="1"/>
    </xf>
    <xf numFmtId="10" fontId="10" fillId="6" borderId="2" xfId="3" applyNumberFormat="1" applyFont="1" applyFill="1" applyBorder="1" applyAlignment="1">
      <alignment horizontal="right" vertical="center" wrapText="1"/>
    </xf>
    <xf numFmtId="0" fontId="1" fillId="4" borderId="1" xfId="0" applyFont="1" applyFill="1" applyBorder="1" applyAlignment="1">
      <alignment horizontal="left" vertical="center" wrapText="1"/>
    </xf>
    <xf numFmtId="9" fontId="7" fillId="4" borderId="1" xfId="0" applyNumberFormat="1" applyFont="1" applyFill="1" applyBorder="1" applyAlignment="1">
      <alignment horizontal="right"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2"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0" borderId="1" xfId="0" applyFont="1" applyBorder="1" applyAlignment="1">
      <alignment horizontal="center" vertical="center" wrapText="1"/>
    </xf>
    <xf numFmtId="0" fontId="4" fillId="3" borderId="1" xfId="1" applyNumberFormat="1" applyFont="1" applyFill="1" applyBorder="1" applyAlignment="1">
      <alignment horizontal="justify" vertical="center" wrapText="1"/>
    </xf>
    <xf numFmtId="0" fontId="0" fillId="0" borderId="1" xfId="0" applyBorder="1" applyAlignment="1">
      <alignment horizontal="left" vertical="center" wrapText="1"/>
    </xf>
    <xf numFmtId="0" fontId="4" fillId="3" borderId="1" xfId="2" applyFont="1" applyFill="1" applyBorder="1" applyAlignment="1">
      <alignment horizontal="justify" vertical="center" wrapText="1"/>
    </xf>
    <xf numFmtId="0" fontId="4" fillId="3" borderId="1" xfId="1"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8" borderId="1" xfId="0" applyFont="1" applyFill="1" applyBorder="1" applyAlignment="1">
      <alignment horizontal="justify" vertical="center" wrapText="1"/>
    </xf>
    <xf numFmtId="0" fontId="1" fillId="3" borderId="7" xfId="0" applyFont="1" applyFill="1" applyBorder="1" applyAlignment="1">
      <alignment horizontal="center" vertical="center" wrapText="1"/>
    </xf>
    <xf numFmtId="0" fontId="2" fillId="3" borderId="1" xfId="0" applyFont="1" applyFill="1" applyBorder="1" applyAlignment="1">
      <alignment horizontal="justify" vertical="top" wrapText="1"/>
    </xf>
    <xf numFmtId="0" fontId="1"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justify" vertical="top" wrapText="1"/>
    </xf>
    <xf numFmtId="0" fontId="6" fillId="3" borderId="1" xfId="4" applyFont="1" applyFill="1" applyBorder="1" applyAlignment="1">
      <alignment horizontal="justify" vertical="center" wrapText="1"/>
    </xf>
    <xf numFmtId="0" fontId="6" fillId="3" borderId="1" xfId="4"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4" xfId="0" applyFont="1" applyFill="1" applyBorder="1" applyAlignment="1">
      <alignment horizontal="justify" vertical="top" wrapText="1"/>
    </xf>
    <xf numFmtId="0" fontId="14" fillId="3" borderId="1" xfId="4" applyFont="1" applyFill="1" applyBorder="1" applyAlignment="1">
      <alignment horizontal="center" vertical="center" wrapText="1"/>
    </xf>
    <xf numFmtId="0" fontId="2" fillId="0" borderId="1" xfId="0" applyFont="1" applyFill="1" applyBorder="1" applyAlignment="1">
      <alignment horizontal="justify" vertical="center" wrapText="1"/>
    </xf>
    <xf numFmtId="0" fontId="6" fillId="0" borderId="1" xfId="4" applyFont="1" applyFill="1" applyBorder="1" applyAlignment="1">
      <alignment horizontal="justify" vertical="center" wrapText="1"/>
    </xf>
    <xf numFmtId="0" fontId="14" fillId="0" borderId="1" xfId="4" applyFont="1" applyFill="1" applyBorder="1" applyAlignment="1">
      <alignment horizontal="justify" vertical="center" wrapText="1"/>
    </xf>
    <xf numFmtId="0" fontId="6" fillId="3" borderId="1" xfId="0" applyFont="1" applyFill="1" applyBorder="1" applyAlignment="1">
      <alignment horizontal="justify" vertical="center" wrapText="1"/>
    </xf>
    <xf numFmtId="0" fontId="7" fillId="4" borderId="1" xfId="0" applyFont="1" applyFill="1" applyBorder="1" applyAlignment="1">
      <alignment horizontal="right"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horizontal="left" vertical="center" wrapText="1"/>
    </xf>
    <xf numFmtId="9" fontId="2" fillId="3" borderId="1" xfId="3"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2" xfId="0" applyBorder="1" applyAlignment="1">
      <alignment horizontal="left" vertical="center" wrapText="1"/>
    </xf>
    <xf numFmtId="0" fontId="2" fillId="0" borderId="7"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2" fillId="3" borderId="7" xfId="0" applyFont="1" applyFill="1" applyBorder="1" applyAlignment="1">
      <alignment horizontal="justify" vertical="center" wrapText="1"/>
    </xf>
    <xf numFmtId="0" fontId="6" fillId="3" borderId="7" xfId="0" applyFont="1" applyFill="1" applyBorder="1" applyAlignment="1">
      <alignment horizontal="center" vertical="center" wrapText="1"/>
    </xf>
    <xf numFmtId="0" fontId="2" fillId="7" borderId="8" xfId="0" applyFont="1" applyFill="1" applyBorder="1" applyAlignment="1">
      <alignment horizontal="left" vertical="center" wrapText="1"/>
    </xf>
    <xf numFmtId="0" fontId="2" fillId="7" borderId="5"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justify" vertical="top" wrapText="1"/>
    </xf>
    <xf numFmtId="0" fontId="14" fillId="0" borderId="7" xfId="4" applyFont="1" applyFill="1" applyBorder="1" applyAlignment="1">
      <alignment horizontal="center" vertical="center" wrapText="1"/>
    </xf>
    <xf numFmtId="0" fontId="14" fillId="0" borderId="9" xfId="4" applyFont="1" applyFill="1" applyBorder="1" applyAlignment="1">
      <alignment horizontal="center" vertical="center" wrapText="1"/>
    </xf>
    <xf numFmtId="0" fontId="14" fillId="0" borderId="8" xfId="4" applyFont="1" applyFill="1" applyBorder="1" applyAlignment="1">
      <alignment horizontal="center" vertical="center" wrapText="1"/>
    </xf>
    <xf numFmtId="0" fontId="0" fillId="0" borderId="1" xfId="0" applyBorder="1" applyAlignment="1">
      <alignment horizontal="right" vertical="center" wrapText="1"/>
    </xf>
    <xf numFmtId="0" fontId="14" fillId="3" borderId="7" xfId="4"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3" borderId="8" xfId="4" applyFont="1" applyFill="1" applyBorder="1" applyAlignment="1">
      <alignment horizontal="center" vertical="center" wrapText="1"/>
    </xf>
    <xf numFmtId="0" fontId="6" fillId="0" borderId="1" xfId="0" applyFont="1" applyBorder="1" applyAlignment="1">
      <alignment horizontal="left" vertical="top" wrapText="1"/>
    </xf>
  </cellXfs>
  <cellStyles count="6">
    <cellStyle name="Millares" xfId="5" builtinId="3"/>
    <cellStyle name="Normal" xfId="0" builtinId="0"/>
    <cellStyle name="Normal 2" xfId="4"/>
    <cellStyle name="Normal 3" xfId="2"/>
    <cellStyle name="Porcentaje" xfId="3" builtinId="5"/>
    <cellStyle name="Texto explicativo 2" xfId="1"/>
  </cellStyles>
  <dxfs count="0"/>
  <tableStyles count="0" defaultTableStyle="TableStyleMedium2" defaultPivotStyle="PivotStyleLight16"/>
  <colors>
    <mruColors>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853121</xdr:colOff>
      <xdr:row>0</xdr:row>
      <xdr:rowOff>99103</xdr:rowOff>
    </xdr:from>
    <xdr:to>
      <xdr:col>5</xdr:col>
      <xdr:colOff>557861</xdr:colOff>
      <xdr:row>5</xdr:row>
      <xdr:rowOff>128768</xdr:rowOff>
    </xdr:to>
    <xdr:pic>
      <xdr:nvPicPr>
        <xdr:cNvPr id="2" name="Imagen 1">
          <a:extLst>
            <a:ext uri="{FF2B5EF4-FFF2-40B4-BE49-F238E27FC236}">
              <a16:creationId xmlns:a16="http://schemas.microsoft.com/office/drawing/2014/main" id="{936487B5-51C3-439C-8D8E-CFA94D4D5C08}"/>
            </a:ext>
          </a:extLst>
        </xdr:cNvPr>
        <xdr:cNvPicPr>
          <a:picLocks noChangeAspect="1"/>
        </xdr:cNvPicPr>
      </xdr:nvPicPr>
      <xdr:blipFill>
        <a:blip xmlns:r="http://schemas.openxmlformats.org/officeDocument/2006/relationships" r:embed="rId1"/>
        <a:stretch>
          <a:fillRect/>
        </a:stretch>
      </xdr:blipFill>
      <xdr:spPr>
        <a:xfrm>
          <a:off x="5849253" y="99103"/>
          <a:ext cx="926816" cy="8383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172"/>
  <sheetViews>
    <sheetView tabSelected="1" topLeftCell="A153" zoomScale="115" zoomScaleNormal="115" workbookViewId="0">
      <selection activeCell="C173" sqref="C173"/>
    </sheetView>
  </sheetViews>
  <sheetFormatPr baseColWidth="10" defaultRowHeight="12.75" x14ac:dyDescent="0.25"/>
  <cols>
    <col min="1" max="3" width="17.42578125" style="1" customWidth="1"/>
    <col min="4" max="4" width="16.42578125" style="1" customWidth="1"/>
    <col min="5" max="5" width="18.28515625" style="1" customWidth="1"/>
    <col min="6" max="6" width="15.85546875" style="1" customWidth="1"/>
    <col min="7" max="8" width="16.28515625" style="1" customWidth="1"/>
    <col min="9" max="9" width="41.42578125" style="1" customWidth="1"/>
    <col min="10" max="16384" width="11.42578125" style="2"/>
  </cols>
  <sheetData>
    <row r="7" spans="1:9" ht="15" customHeight="1" x14ac:dyDescent="0.25">
      <c r="A7" s="55" t="s">
        <v>0</v>
      </c>
      <c r="B7" s="55"/>
      <c r="C7" s="55"/>
      <c r="D7" s="55"/>
      <c r="E7" s="55"/>
      <c r="F7" s="55"/>
      <c r="G7" s="55"/>
      <c r="H7" s="55"/>
      <c r="I7" s="55"/>
    </row>
    <row r="8" spans="1:9" ht="12.75" customHeight="1" x14ac:dyDescent="0.25">
      <c r="A8" s="55"/>
      <c r="B8" s="55"/>
      <c r="C8" s="55"/>
      <c r="D8" s="55"/>
      <c r="E8" s="55"/>
      <c r="F8" s="55"/>
      <c r="G8" s="55"/>
      <c r="H8" s="55"/>
      <c r="I8" s="55"/>
    </row>
    <row r="9" spans="1:9" x14ac:dyDescent="0.25">
      <c r="A9" s="56" t="s">
        <v>1</v>
      </c>
      <c r="B9" s="56"/>
      <c r="C9" s="56"/>
      <c r="D9" s="56"/>
      <c r="E9" s="56"/>
      <c r="F9" s="56"/>
      <c r="G9" s="56"/>
      <c r="H9" s="56"/>
      <c r="I9" s="56"/>
    </row>
    <row r="10" spans="1:9" x14ac:dyDescent="0.25">
      <c r="A10" s="55" t="s">
        <v>2</v>
      </c>
      <c r="B10" s="55"/>
      <c r="C10" s="55"/>
      <c r="D10" s="55"/>
      <c r="E10" s="55"/>
      <c r="F10" s="55"/>
      <c r="G10" s="55"/>
      <c r="H10" s="55"/>
      <c r="I10" s="55"/>
    </row>
    <row r="11" spans="1:9" x14ac:dyDescent="0.25">
      <c r="A11" s="55" t="s">
        <v>3</v>
      </c>
      <c r="B11" s="55"/>
      <c r="C11" s="55"/>
      <c r="D11" s="55"/>
      <c r="E11" s="55"/>
      <c r="F11" s="55"/>
      <c r="G11" s="55"/>
      <c r="H11" s="55"/>
      <c r="I11" s="55"/>
    </row>
    <row r="12" spans="1:9" x14ac:dyDescent="0.25">
      <c r="A12" s="57" t="s">
        <v>4</v>
      </c>
      <c r="B12" s="57"/>
      <c r="C12" s="57"/>
      <c r="D12" s="57"/>
      <c r="E12" s="57"/>
      <c r="F12" s="57"/>
      <c r="G12" s="57"/>
      <c r="H12" s="57"/>
      <c r="I12" s="57"/>
    </row>
    <row r="13" spans="1:9" ht="24" customHeight="1" x14ac:dyDescent="0.25">
      <c r="A13" s="58" t="s">
        <v>5</v>
      </c>
      <c r="B13" s="59"/>
      <c r="C13" s="59"/>
      <c r="D13" s="59"/>
      <c r="E13" s="58" t="s">
        <v>6</v>
      </c>
      <c r="F13" s="58"/>
      <c r="G13" s="59"/>
      <c r="H13" s="59"/>
      <c r="I13" s="59"/>
    </row>
    <row r="14" spans="1:9" ht="33" customHeight="1" x14ac:dyDescent="0.25">
      <c r="A14" s="60" t="s">
        <v>7</v>
      </c>
      <c r="B14" s="60"/>
      <c r="C14" s="60"/>
      <c r="D14" s="60"/>
      <c r="E14" s="60"/>
      <c r="F14" s="60"/>
      <c r="G14" s="60"/>
      <c r="H14" s="60"/>
      <c r="I14" s="60"/>
    </row>
    <row r="15" spans="1:9" ht="147.75" customHeight="1" x14ac:dyDescent="0.25">
      <c r="A15" s="60" t="s">
        <v>8</v>
      </c>
      <c r="B15" s="61"/>
      <c r="C15" s="61"/>
      <c r="D15" s="61"/>
      <c r="E15" s="61"/>
      <c r="F15" s="61"/>
      <c r="G15" s="61"/>
      <c r="H15" s="61"/>
      <c r="I15" s="61"/>
    </row>
    <row r="16" spans="1:9" ht="24" customHeight="1" x14ac:dyDescent="0.25">
      <c r="A16" s="62" t="s">
        <v>9</v>
      </c>
      <c r="B16" s="62"/>
      <c r="C16" s="62"/>
      <c r="D16" s="62" t="s">
        <v>37</v>
      </c>
      <c r="E16" s="62"/>
      <c r="F16" s="62"/>
      <c r="G16" s="62"/>
      <c r="H16" s="62"/>
      <c r="I16" s="62"/>
    </row>
    <row r="17" spans="1:17" ht="24" customHeight="1" x14ac:dyDescent="0.25">
      <c r="A17" s="62"/>
      <c r="B17" s="62"/>
      <c r="C17" s="62"/>
      <c r="D17" s="62" t="s">
        <v>38</v>
      </c>
      <c r="E17" s="62"/>
      <c r="F17" s="13" t="s">
        <v>64</v>
      </c>
      <c r="G17" s="62" t="s">
        <v>39</v>
      </c>
      <c r="H17" s="62"/>
      <c r="I17" s="62"/>
    </row>
    <row r="18" spans="1:17" s="19" customFormat="1" ht="18" customHeight="1" x14ac:dyDescent="0.25">
      <c r="A18" s="50" t="s">
        <v>63</v>
      </c>
      <c r="B18" s="50"/>
      <c r="C18" s="50"/>
      <c r="D18" s="50"/>
      <c r="E18" s="50"/>
      <c r="F18" s="50"/>
      <c r="G18" s="51">
        <v>0.7</v>
      </c>
      <c r="H18" s="51"/>
      <c r="I18" s="51"/>
      <c r="J18" s="2"/>
    </row>
    <row r="19" spans="1:17" ht="25.5" x14ac:dyDescent="0.25">
      <c r="A19" s="63" t="s">
        <v>10</v>
      </c>
      <c r="B19" s="63"/>
      <c r="C19" s="63"/>
      <c r="D19" s="14" t="s">
        <v>156</v>
      </c>
      <c r="E19" s="14" t="s">
        <v>155</v>
      </c>
      <c r="F19" s="64"/>
      <c r="G19" s="64"/>
      <c r="H19" s="64"/>
      <c r="I19" s="64"/>
    </row>
    <row r="20" spans="1:17" ht="33" customHeight="1" x14ac:dyDescent="0.25">
      <c r="A20" s="54" t="s">
        <v>11</v>
      </c>
      <c r="B20" s="54"/>
      <c r="C20" s="54"/>
      <c r="D20" s="37">
        <v>35</v>
      </c>
      <c r="E20" s="38">
        <v>55</v>
      </c>
      <c r="F20" s="36">
        <v>1</v>
      </c>
      <c r="G20" s="54" t="s">
        <v>181</v>
      </c>
      <c r="H20" s="54"/>
      <c r="I20" s="54"/>
      <c r="M20" s="20"/>
      <c r="N20" s="20"/>
      <c r="O20" s="20"/>
      <c r="P20" s="20"/>
      <c r="Q20" s="20"/>
    </row>
    <row r="21" spans="1:17" ht="31.5" customHeight="1" x14ac:dyDescent="0.25">
      <c r="A21" s="54" t="s">
        <v>12</v>
      </c>
      <c r="B21" s="54"/>
      <c r="C21" s="54"/>
      <c r="D21" s="35">
        <v>3</v>
      </c>
      <c r="E21" s="35">
        <v>3</v>
      </c>
      <c r="F21" s="36">
        <v>1</v>
      </c>
      <c r="G21" s="54"/>
      <c r="H21" s="54"/>
      <c r="I21" s="54"/>
      <c r="M21" s="20"/>
      <c r="N21" s="20"/>
      <c r="O21" s="20"/>
      <c r="P21" s="20"/>
      <c r="Q21" s="20"/>
    </row>
    <row r="22" spans="1:17" ht="35.25" customHeight="1" x14ac:dyDescent="0.25">
      <c r="A22" s="54" t="s">
        <v>13</v>
      </c>
      <c r="B22" s="54"/>
      <c r="C22" s="54"/>
      <c r="D22" s="36">
        <v>1</v>
      </c>
      <c r="E22" s="36">
        <v>1</v>
      </c>
      <c r="F22" s="36">
        <v>1</v>
      </c>
      <c r="G22" s="54"/>
      <c r="H22" s="54"/>
      <c r="I22" s="54"/>
      <c r="M22" s="20"/>
      <c r="N22" s="20"/>
      <c r="O22" s="20"/>
      <c r="P22" s="20"/>
      <c r="Q22" s="20"/>
    </row>
    <row r="23" spans="1:17" ht="34.5" customHeight="1" x14ac:dyDescent="0.25">
      <c r="A23" s="54" t="s">
        <v>14</v>
      </c>
      <c r="B23" s="54"/>
      <c r="C23" s="54"/>
      <c r="D23" s="36">
        <v>1</v>
      </c>
      <c r="E23" s="36">
        <v>1</v>
      </c>
      <c r="F23" s="36">
        <v>1</v>
      </c>
      <c r="G23" s="54"/>
      <c r="H23" s="54"/>
      <c r="I23" s="54"/>
      <c r="M23" s="20"/>
      <c r="N23" s="20"/>
      <c r="O23" s="20"/>
      <c r="P23" s="20"/>
      <c r="Q23" s="20"/>
    </row>
    <row r="24" spans="1:17" ht="45" customHeight="1" x14ac:dyDescent="0.25">
      <c r="A24" s="54" t="s">
        <v>15</v>
      </c>
      <c r="B24" s="54"/>
      <c r="C24" s="54"/>
      <c r="D24" s="36">
        <v>1</v>
      </c>
      <c r="E24" s="36">
        <v>1</v>
      </c>
      <c r="F24" s="36">
        <v>1</v>
      </c>
      <c r="G24" s="54"/>
      <c r="H24" s="54"/>
      <c r="I24" s="54"/>
      <c r="M24" s="20"/>
      <c r="N24" s="20"/>
      <c r="O24" s="20"/>
      <c r="P24" s="20"/>
      <c r="Q24" s="20"/>
    </row>
    <row r="25" spans="1:17" ht="51" customHeight="1" x14ac:dyDescent="0.25">
      <c r="A25" s="54" t="s">
        <v>16</v>
      </c>
      <c r="B25" s="54"/>
      <c r="C25" s="54"/>
      <c r="D25" s="36">
        <v>1</v>
      </c>
      <c r="E25" s="36">
        <v>1</v>
      </c>
      <c r="F25" s="36">
        <v>1</v>
      </c>
      <c r="G25" s="54"/>
      <c r="H25" s="54"/>
      <c r="I25" s="54"/>
      <c r="M25" s="20"/>
      <c r="N25" s="20"/>
      <c r="O25" s="20"/>
      <c r="P25" s="20"/>
      <c r="Q25" s="20"/>
    </row>
    <row r="26" spans="1:17" ht="33" customHeight="1" x14ac:dyDescent="0.25">
      <c r="A26" s="65" t="s">
        <v>157</v>
      </c>
      <c r="B26" s="66"/>
      <c r="C26" s="67"/>
      <c r="D26" s="35">
        <v>1</v>
      </c>
      <c r="E26" s="35">
        <v>1</v>
      </c>
      <c r="F26" s="36">
        <v>0.7</v>
      </c>
      <c r="G26" s="54"/>
      <c r="H26" s="54"/>
      <c r="I26" s="54"/>
      <c r="M26" s="20"/>
      <c r="N26" s="20"/>
      <c r="O26" s="20"/>
      <c r="P26" s="20"/>
      <c r="Q26" s="20"/>
    </row>
    <row r="27" spans="1:17" ht="30" customHeight="1" x14ac:dyDescent="0.25">
      <c r="A27" s="54" t="s">
        <v>17</v>
      </c>
      <c r="B27" s="54"/>
      <c r="C27" s="54"/>
      <c r="D27" s="35">
        <v>3</v>
      </c>
      <c r="E27" s="35">
        <v>3</v>
      </c>
      <c r="F27" s="36">
        <v>1</v>
      </c>
      <c r="G27" s="54"/>
      <c r="H27" s="54"/>
      <c r="I27" s="54"/>
      <c r="M27" s="20"/>
      <c r="N27" s="20"/>
      <c r="O27" s="20"/>
      <c r="P27" s="20"/>
      <c r="Q27" s="20"/>
    </row>
    <row r="28" spans="1:17" ht="28.5" customHeight="1" x14ac:dyDescent="0.25">
      <c r="A28" s="54" t="s">
        <v>18</v>
      </c>
      <c r="B28" s="54"/>
      <c r="C28" s="54"/>
      <c r="D28" s="36">
        <v>1</v>
      </c>
      <c r="E28" s="36">
        <v>1</v>
      </c>
      <c r="F28" s="36">
        <v>1</v>
      </c>
      <c r="G28" s="54"/>
      <c r="H28" s="54"/>
      <c r="I28" s="54"/>
      <c r="M28" s="20"/>
      <c r="N28" s="20"/>
      <c r="O28" s="20"/>
      <c r="P28" s="20"/>
      <c r="Q28" s="20"/>
    </row>
    <row r="29" spans="1:17" ht="20.100000000000001" customHeight="1" x14ac:dyDescent="0.25">
      <c r="A29" s="46" t="s">
        <v>65</v>
      </c>
      <c r="B29" s="46"/>
      <c r="C29" s="46"/>
      <c r="D29" s="46"/>
      <c r="E29" s="46"/>
      <c r="F29" s="47"/>
      <c r="G29" s="48">
        <f>AVERAGE(F20:F28)</f>
        <v>0.96666666666666656</v>
      </c>
      <c r="H29" s="49"/>
      <c r="I29" s="39">
        <f>(G29*70%)</f>
        <v>0.67666666666666653</v>
      </c>
      <c r="K29" s="20"/>
      <c r="L29" s="20"/>
      <c r="M29" s="20"/>
      <c r="N29" s="20"/>
      <c r="O29" s="20"/>
    </row>
    <row r="30" spans="1:17" ht="18" customHeight="1" x14ac:dyDescent="0.25">
      <c r="A30" s="50" t="s">
        <v>66</v>
      </c>
      <c r="B30" s="50"/>
      <c r="C30" s="50"/>
      <c r="D30" s="50"/>
      <c r="E30" s="50"/>
      <c r="F30" s="50"/>
      <c r="G30" s="51">
        <v>0.15</v>
      </c>
      <c r="H30" s="51"/>
      <c r="I30" s="51"/>
      <c r="K30" s="20"/>
      <c r="L30" s="20"/>
      <c r="M30" s="20"/>
      <c r="N30" s="20"/>
      <c r="O30" s="20"/>
    </row>
    <row r="31" spans="1:17" ht="18" customHeight="1" x14ac:dyDescent="0.25">
      <c r="A31" s="52" t="s">
        <v>67</v>
      </c>
      <c r="B31" s="52"/>
      <c r="C31" s="52"/>
      <c r="D31" s="52"/>
      <c r="E31" s="52"/>
      <c r="F31" s="52"/>
      <c r="G31" s="52"/>
      <c r="H31" s="52"/>
      <c r="I31" s="52"/>
      <c r="K31" s="20"/>
      <c r="L31" s="20"/>
      <c r="M31" s="20"/>
      <c r="N31" s="20"/>
      <c r="O31" s="20"/>
    </row>
    <row r="32" spans="1:17" ht="20.100000000000001" customHeight="1" x14ac:dyDescent="0.25">
      <c r="A32" s="53" t="s">
        <v>19</v>
      </c>
      <c r="B32" s="53"/>
      <c r="C32" s="53"/>
      <c r="D32" s="53" t="s">
        <v>20</v>
      </c>
      <c r="E32" s="53"/>
      <c r="F32" s="12" t="s">
        <v>21</v>
      </c>
      <c r="G32" s="68"/>
      <c r="H32" s="68"/>
      <c r="I32" s="68"/>
      <c r="M32" s="20"/>
      <c r="N32" s="20"/>
      <c r="O32" s="20"/>
      <c r="P32" s="20"/>
      <c r="Q32" s="20"/>
    </row>
    <row r="33" spans="1:17" ht="40.5" customHeight="1" x14ac:dyDescent="0.25">
      <c r="A33" s="54" t="s">
        <v>83</v>
      </c>
      <c r="B33" s="54"/>
      <c r="C33" s="54"/>
      <c r="D33" s="54" t="s">
        <v>84</v>
      </c>
      <c r="E33" s="54"/>
      <c r="F33" s="36">
        <v>1</v>
      </c>
      <c r="G33" s="54" t="s">
        <v>211</v>
      </c>
      <c r="H33" s="54"/>
      <c r="I33" s="54"/>
      <c r="M33" s="20"/>
      <c r="N33" s="20"/>
      <c r="O33" s="20"/>
      <c r="P33" s="20"/>
      <c r="Q33" s="20"/>
    </row>
    <row r="34" spans="1:17" ht="66" customHeight="1" x14ac:dyDescent="0.25">
      <c r="A34" s="54" t="s">
        <v>85</v>
      </c>
      <c r="B34" s="54"/>
      <c r="C34" s="54"/>
      <c r="D34" s="54" t="s">
        <v>86</v>
      </c>
      <c r="E34" s="54"/>
      <c r="F34" s="36">
        <v>0.97</v>
      </c>
      <c r="G34" s="54" t="s">
        <v>212</v>
      </c>
      <c r="H34" s="54"/>
      <c r="I34" s="54"/>
      <c r="M34" s="20"/>
      <c r="N34" s="20"/>
      <c r="O34" s="20"/>
      <c r="P34" s="20"/>
      <c r="Q34" s="20"/>
    </row>
    <row r="35" spans="1:17" ht="60.75" customHeight="1" x14ac:dyDescent="0.25">
      <c r="A35" s="54" t="s">
        <v>87</v>
      </c>
      <c r="B35" s="54"/>
      <c r="C35" s="54"/>
      <c r="D35" s="54" t="s">
        <v>88</v>
      </c>
      <c r="E35" s="54"/>
      <c r="F35" s="36">
        <v>1</v>
      </c>
      <c r="G35" s="54" t="s">
        <v>158</v>
      </c>
      <c r="H35" s="54"/>
      <c r="I35" s="54"/>
      <c r="M35" s="20"/>
      <c r="N35" s="20"/>
      <c r="O35" s="20"/>
      <c r="P35" s="20"/>
      <c r="Q35" s="20"/>
    </row>
    <row r="36" spans="1:17" ht="172.5" customHeight="1" x14ac:dyDescent="0.25">
      <c r="A36" s="54" t="s">
        <v>89</v>
      </c>
      <c r="B36" s="54"/>
      <c r="C36" s="54"/>
      <c r="D36" s="54" t="s">
        <v>88</v>
      </c>
      <c r="E36" s="54"/>
      <c r="F36" s="36">
        <v>0.96</v>
      </c>
      <c r="G36" s="54" t="s">
        <v>154</v>
      </c>
      <c r="H36" s="54"/>
      <c r="I36" s="54"/>
      <c r="M36" s="20"/>
      <c r="N36" s="20"/>
      <c r="O36" s="20"/>
      <c r="P36" s="20"/>
      <c r="Q36" s="20"/>
    </row>
    <row r="37" spans="1:17" ht="18" customHeight="1" x14ac:dyDescent="0.25">
      <c r="A37" s="52" t="s">
        <v>22</v>
      </c>
      <c r="B37" s="52"/>
      <c r="C37" s="52"/>
      <c r="D37" s="52"/>
      <c r="E37" s="52"/>
      <c r="F37" s="52"/>
      <c r="G37" s="52"/>
      <c r="H37" s="52"/>
      <c r="I37" s="52"/>
      <c r="M37" s="20"/>
      <c r="N37" s="20"/>
      <c r="O37" s="20"/>
      <c r="P37" s="20"/>
      <c r="Q37" s="20"/>
    </row>
    <row r="38" spans="1:17" ht="20.100000000000001" customHeight="1" x14ac:dyDescent="0.25">
      <c r="A38" s="53" t="s">
        <v>19</v>
      </c>
      <c r="B38" s="53"/>
      <c r="C38" s="53"/>
      <c r="D38" s="53" t="s">
        <v>20</v>
      </c>
      <c r="E38" s="53"/>
      <c r="F38" s="12" t="s">
        <v>21</v>
      </c>
      <c r="G38" s="68"/>
      <c r="H38" s="68"/>
      <c r="I38" s="68"/>
      <c r="M38" s="20"/>
      <c r="N38" s="20"/>
      <c r="O38" s="20"/>
      <c r="P38" s="20"/>
      <c r="Q38" s="20"/>
    </row>
    <row r="39" spans="1:17" ht="45.75" customHeight="1" x14ac:dyDescent="0.25">
      <c r="A39" s="54" t="s">
        <v>90</v>
      </c>
      <c r="B39" s="54"/>
      <c r="C39" s="54"/>
      <c r="D39" s="69" t="s">
        <v>91</v>
      </c>
      <c r="E39" s="69"/>
      <c r="F39" s="36">
        <v>1</v>
      </c>
      <c r="G39" s="54" t="s">
        <v>213</v>
      </c>
      <c r="H39" s="54"/>
      <c r="I39" s="54"/>
      <c r="M39" s="20"/>
      <c r="N39" s="20"/>
      <c r="O39" s="20"/>
      <c r="P39" s="20"/>
      <c r="Q39" s="20"/>
    </row>
    <row r="40" spans="1:17" ht="83.25" customHeight="1" x14ac:dyDescent="0.25">
      <c r="A40" s="54" t="s">
        <v>24</v>
      </c>
      <c r="B40" s="54"/>
      <c r="C40" s="54"/>
      <c r="D40" s="69" t="s">
        <v>92</v>
      </c>
      <c r="E40" s="69"/>
      <c r="F40" s="36">
        <v>1</v>
      </c>
      <c r="G40" s="54" t="s">
        <v>108</v>
      </c>
      <c r="H40" s="54"/>
      <c r="I40" s="54"/>
    </row>
    <row r="41" spans="1:17" ht="44.25" customHeight="1" x14ac:dyDescent="0.25">
      <c r="A41" s="54" t="s">
        <v>23</v>
      </c>
      <c r="B41" s="54"/>
      <c r="C41" s="54"/>
      <c r="D41" s="69" t="s">
        <v>93</v>
      </c>
      <c r="E41" s="69"/>
      <c r="F41" s="36">
        <v>1</v>
      </c>
      <c r="G41" s="54" t="s">
        <v>94</v>
      </c>
      <c r="H41" s="54"/>
      <c r="I41" s="54"/>
    </row>
    <row r="42" spans="1:17" ht="45" customHeight="1" x14ac:dyDescent="0.25">
      <c r="A42" s="54" t="s">
        <v>95</v>
      </c>
      <c r="B42" s="54"/>
      <c r="C42" s="54"/>
      <c r="D42" s="69" t="s">
        <v>96</v>
      </c>
      <c r="E42" s="69"/>
      <c r="F42" s="36">
        <v>1</v>
      </c>
      <c r="G42" s="54" t="s">
        <v>97</v>
      </c>
      <c r="H42" s="54"/>
      <c r="I42" s="54"/>
    </row>
    <row r="43" spans="1:17" ht="44.25" customHeight="1" x14ac:dyDescent="0.25">
      <c r="A43" s="54" t="s">
        <v>100</v>
      </c>
      <c r="B43" s="54"/>
      <c r="C43" s="54"/>
      <c r="D43" s="69" t="s">
        <v>101</v>
      </c>
      <c r="E43" s="69"/>
      <c r="F43" s="36">
        <v>1</v>
      </c>
      <c r="G43" s="54" t="s">
        <v>107</v>
      </c>
      <c r="H43" s="54"/>
      <c r="I43" s="54"/>
    </row>
    <row r="44" spans="1:17" ht="58.5" customHeight="1" x14ac:dyDescent="0.25">
      <c r="A44" s="54" t="s">
        <v>98</v>
      </c>
      <c r="B44" s="54"/>
      <c r="C44" s="54"/>
      <c r="D44" s="69" t="s">
        <v>99</v>
      </c>
      <c r="E44" s="69"/>
      <c r="F44" s="36">
        <v>1</v>
      </c>
      <c r="G44" s="54" t="s">
        <v>214</v>
      </c>
      <c r="H44" s="54"/>
      <c r="I44" s="54"/>
    </row>
    <row r="45" spans="1:17" ht="18" customHeight="1" x14ac:dyDescent="0.25">
      <c r="A45" s="52" t="s">
        <v>25</v>
      </c>
      <c r="B45" s="52"/>
      <c r="C45" s="52"/>
      <c r="D45" s="52"/>
      <c r="E45" s="52"/>
      <c r="F45" s="52"/>
      <c r="G45" s="52"/>
      <c r="H45" s="52"/>
      <c r="I45" s="52"/>
    </row>
    <row r="46" spans="1:17" ht="20.100000000000001" customHeight="1" x14ac:dyDescent="0.25">
      <c r="A46" s="53" t="s">
        <v>19</v>
      </c>
      <c r="B46" s="53"/>
      <c r="C46" s="53"/>
      <c r="D46" s="53" t="s">
        <v>20</v>
      </c>
      <c r="E46" s="53"/>
      <c r="F46" s="12" t="s">
        <v>21</v>
      </c>
      <c r="G46" s="68"/>
      <c r="H46" s="68"/>
      <c r="I46" s="68"/>
    </row>
    <row r="47" spans="1:17" ht="42" customHeight="1" x14ac:dyDescent="0.25">
      <c r="A47" s="54" t="s">
        <v>102</v>
      </c>
      <c r="B47" s="54"/>
      <c r="C47" s="54"/>
      <c r="D47" s="69" t="s">
        <v>103</v>
      </c>
      <c r="E47" s="69"/>
      <c r="F47" s="36">
        <v>1</v>
      </c>
      <c r="G47" s="54" t="s">
        <v>159</v>
      </c>
      <c r="H47" s="54"/>
      <c r="I47" s="54"/>
    </row>
    <row r="48" spans="1:17" ht="34.5" customHeight="1" x14ac:dyDescent="0.25">
      <c r="A48" s="54" t="s">
        <v>104</v>
      </c>
      <c r="B48" s="54"/>
      <c r="C48" s="54"/>
      <c r="D48" s="69" t="s">
        <v>26</v>
      </c>
      <c r="E48" s="69"/>
      <c r="F48" s="36">
        <v>1</v>
      </c>
      <c r="G48" s="54" t="s">
        <v>215</v>
      </c>
      <c r="H48" s="54"/>
      <c r="I48" s="54"/>
    </row>
    <row r="49" spans="1:9" ht="66.75" customHeight="1" x14ac:dyDescent="0.25">
      <c r="A49" s="54" t="s">
        <v>105</v>
      </c>
      <c r="B49" s="54"/>
      <c r="C49" s="54"/>
      <c r="D49" s="69" t="s">
        <v>106</v>
      </c>
      <c r="E49" s="69"/>
      <c r="F49" s="36">
        <v>1</v>
      </c>
      <c r="G49" s="54" t="s">
        <v>216</v>
      </c>
      <c r="H49" s="54"/>
      <c r="I49" s="54"/>
    </row>
    <row r="50" spans="1:9" ht="55.5" customHeight="1" x14ac:dyDescent="0.25">
      <c r="A50" s="54" t="s">
        <v>109</v>
      </c>
      <c r="B50" s="54"/>
      <c r="C50" s="54"/>
      <c r="D50" s="69" t="s">
        <v>110</v>
      </c>
      <c r="E50" s="69"/>
      <c r="F50" s="36">
        <v>0</v>
      </c>
      <c r="G50" s="54" t="s">
        <v>205</v>
      </c>
      <c r="H50" s="54"/>
      <c r="I50" s="54"/>
    </row>
    <row r="51" spans="1:9" ht="69.75" customHeight="1" x14ac:dyDescent="0.25">
      <c r="A51" s="54" t="s">
        <v>111</v>
      </c>
      <c r="B51" s="54"/>
      <c r="C51" s="54"/>
      <c r="D51" s="69" t="s">
        <v>112</v>
      </c>
      <c r="E51" s="69"/>
      <c r="F51" s="36">
        <v>0</v>
      </c>
      <c r="G51" s="54" t="s">
        <v>206</v>
      </c>
      <c r="H51" s="54"/>
      <c r="I51" s="54"/>
    </row>
    <row r="52" spans="1:9" ht="18" customHeight="1" x14ac:dyDescent="0.25">
      <c r="A52" s="52" t="s">
        <v>27</v>
      </c>
      <c r="B52" s="52"/>
      <c r="C52" s="52"/>
      <c r="D52" s="52"/>
      <c r="E52" s="52"/>
      <c r="F52" s="70"/>
      <c r="G52" s="70"/>
      <c r="H52" s="70"/>
      <c r="I52" s="70"/>
    </row>
    <row r="53" spans="1:9" ht="20.100000000000001" customHeight="1" x14ac:dyDescent="0.25">
      <c r="A53" s="53" t="s">
        <v>19</v>
      </c>
      <c r="B53" s="53"/>
      <c r="C53" s="53"/>
      <c r="D53" s="53" t="s">
        <v>20</v>
      </c>
      <c r="E53" s="53"/>
      <c r="F53" s="12" t="s">
        <v>21</v>
      </c>
      <c r="G53" s="68"/>
      <c r="H53" s="68"/>
      <c r="I53" s="68"/>
    </row>
    <row r="54" spans="1:9" ht="27.75" customHeight="1" x14ac:dyDescent="0.25">
      <c r="A54" s="54" t="s">
        <v>217</v>
      </c>
      <c r="B54" s="54"/>
      <c r="C54" s="54"/>
      <c r="D54" s="71" t="s">
        <v>218</v>
      </c>
      <c r="E54" s="71"/>
      <c r="F54" s="36">
        <v>1</v>
      </c>
      <c r="G54" s="54" t="s">
        <v>41</v>
      </c>
      <c r="H54" s="54"/>
      <c r="I54" s="54"/>
    </row>
    <row r="55" spans="1:9" ht="24" customHeight="1" x14ac:dyDescent="0.25">
      <c r="A55" s="54" t="s">
        <v>113</v>
      </c>
      <c r="B55" s="54"/>
      <c r="C55" s="54"/>
      <c r="D55" s="71" t="s">
        <v>219</v>
      </c>
      <c r="E55" s="71"/>
      <c r="F55" s="36">
        <v>1</v>
      </c>
      <c r="G55" s="54" t="s">
        <v>41</v>
      </c>
      <c r="H55" s="54"/>
      <c r="I55" s="54"/>
    </row>
    <row r="56" spans="1:9" ht="29.25" customHeight="1" x14ac:dyDescent="0.25">
      <c r="A56" s="54" t="s">
        <v>28</v>
      </c>
      <c r="B56" s="54"/>
      <c r="C56" s="54"/>
      <c r="D56" s="71" t="s">
        <v>114</v>
      </c>
      <c r="E56" s="71"/>
      <c r="F56" s="36">
        <v>1</v>
      </c>
      <c r="G56" s="54" t="s">
        <v>40</v>
      </c>
      <c r="H56" s="54"/>
      <c r="I56" s="54"/>
    </row>
    <row r="57" spans="1:9" ht="46.5" customHeight="1" x14ac:dyDescent="0.25">
      <c r="A57" s="54" t="s">
        <v>115</v>
      </c>
      <c r="B57" s="54"/>
      <c r="C57" s="54"/>
      <c r="D57" s="71" t="s">
        <v>116</v>
      </c>
      <c r="E57" s="71"/>
      <c r="F57" s="36">
        <v>1</v>
      </c>
      <c r="G57" s="54" t="s">
        <v>40</v>
      </c>
      <c r="H57" s="54"/>
      <c r="I57" s="54"/>
    </row>
    <row r="58" spans="1:9" ht="18" customHeight="1" x14ac:dyDescent="0.25">
      <c r="A58" s="52" t="s">
        <v>29</v>
      </c>
      <c r="B58" s="52"/>
      <c r="C58" s="52"/>
      <c r="D58" s="52"/>
      <c r="E58" s="52"/>
      <c r="F58" s="70"/>
      <c r="G58" s="70"/>
      <c r="H58" s="70"/>
      <c r="I58" s="70"/>
    </row>
    <row r="59" spans="1:9" ht="20.100000000000001" customHeight="1" x14ac:dyDescent="0.25">
      <c r="A59" s="53" t="s">
        <v>19</v>
      </c>
      <c r="B59" s="53"/>
      <c r="C59" s="53"/>
      <c r="D59" s="53" t="s">
        <v>20</v>
      </c>
      <c r="E59" s="53"/>
      <c r="F59" s="12" t="s">
        <v>21</v>
      </c>
      <c r="G59" s="68"/>
      <c r="H59" s="68"/>
      <c r="I59" s="68"/>
    </row>
    <row r="60" spans="1:9" ht="31.5" customHeight="1" x14ac:dyDescent="0.25">
      <c r="A60" s="54" t="s">
        <v>117</v>
      </c>
      <c r="B60" s="54"/>
      <c r="C60" s="54"/>
      <c r="D60" s="71" t="s">
        <v>119</v>
      </c>
      <c r="E60" s="71"/>
      <c r="F60" s="36">
        <v>1</v>
      </c>
      <c r="G60" s="54" t="s">
        <v>40</v>
      </c>
      <c r="H60" s="54"/>
      <c r="I60" s="54"/>
    </row>
    <row r="61" spans="1:9" ht="46.5" customHeight="1" x14ac:dyDescent="0.25">
      <c r="A61" s="54" t="s">
        <v>118</v>
      </c>
      <c r="B61" s="54"/>
      <c r="C61" s="54"/>
      <c r="D61" s="71" t="s">
        <v>120</v>
      </c>
      <c r="E61" s="71"/>
      <c r="F61" s="36">
        <v>0</v>
      </c>
      <c r="G61" s="54" t="s">
        <v>220</v>
      </c>
      <c r="H61" s="54"/>
      <c r="I61" s="54"/>
    </row>
    <row r="62" spans="1:9" ht="18" customHeight="1" x14ac:dyDescent="0.25">
      <c r="A62" s="52" t="s">
        <v>30</v>
      </c>
      <c r="B62" s="52"/>
      <c r="C62" s="52"/>
      <c r="D62" s="52"/>
      <c r="E62" s="52"/>
      <c r="F62" s="70"/>
      <c r="G62" s="70"/>
      <c r="H62" s="70"/>
      <c r="I62" s="70"/>
    </row>
    <row r="63" spans="1:9" ht="20.100000000000001" customHeight="1" x14ac:dyDescent="0.25">
      <c r="A63" s="53" t="s">
        <v>19</v>
      </c>
      <c r="B63" s="53"/>
      <c r="C63" s="53"/>
      <c r="D63" s="53" t="s">
        <v>20</v>
      </c>
      <c r="E63" s="53"/>
      <c r="F63" s="12" t="s">
        <v>21</v>
      </c>
      <c r="G63" s="68"/>
      <c r="H63" s="68"/>
      <c r="I63" s="68"/>
    </row>
    <row r="64" spans="1:9" ht="32.25" customHeight="1" x14ac:dyDescent="0.25">
      <c r="A64" s="54" t="s">
        <v>121</v>
      </c>
      <c r="B64" s="54"/>
      <c r="C64" s="54"/>
      <c r="D64" s="72" t="s">
        <v>122</v>
      </c>
      <c r="E64" s="72"/>
      <c r="F64" s="36">
        <v>0</v>
      </c>
      <c r="G64" s="54" t="s">
        <v>221</v>
      </c>
      <c r="H64" s="54"/>
      <c r="I64" s="54"/>
    </row>
    <row r="65" spans="1:9" ht="47.25" customHeight="1" x14ac:dyDescent="0.25">
      <c r="A65" s="54" t="s">
        <v>123</v>
      </c>
      <c r="B65" s="54"/>
      <c r="C65" s="54"/>
      <c r="D65" s="72" t="s">
        <v>124</v>
      </c>
      <c r="E65" s="72"/>
      <c r="F65" s="36">
        <v>1</v>
      </c>
      <c r="G65" s="54" t="s">
        <v>40</v>
      </c>
      <c r="H65" s="54"/>
      <c r="I65" s="54"/>
    </row>
    <row r="66" spans="1:9" ht="30.75" customHeight="1" x14ac:dyDescent="0.25">
      <c r="A66" s="54" t="s">
        <v>125</v>
      </c>
      <c r="B66" s="54"/>
      <c r="C66" s="54"/>
      <c r="D66" s="72" t="s">
        <v>126</v>
      </c>
      <c r="E66" s="72"/>
      <c r="F66" s="36">
        <v>1</v>
      </c>
      <c r="G66" s="54" t="s">
        <v>127</v>
      </c>
      <c r="H66" s="54"/>
      <c r="I66" s="54"/>
    </row>
    <row r="67" spans="1:9" ht="18" customHeight="1" x14ac:dyDescent="0.25">
      <c r="A67" s="52" t="s">
        <v>128</v>
      </c>
      <c r="B67" s="52"/>
      <c r="C67" s="52"/>
      <c r="D67" s="52"/>
      <c r="E67" s="52"/>
      <c r="F67" s="70"/>
      <c r="G67" s="70"/>
      <c r="H67" s="70"/>
      <c r="I67" s="70"/>
    </row>
    <row r="68" spans="1:9" ht="20.100000000000001" customHeight="1" x14ac:dyDescent="0.25">
      <c r="A68" s="53" t="s">
        <v>19</v>
      </c>
      <c r="B68" s="53"/>
      <c r="C68" s="53"/>
      <c r="D68" s="53" t="s">
        <v>20</v>
      </c>
      <c r="E68" s="53"/>
      <c r="F68" s="18" t="s">
        <v>21</v>
      </c>
      <c r="G68" s="68"/>
      <c r="H68" s="68"/>
      <c r="I68" s="68"/>
    </row>
    <row r="69" spans="1:9" ht="45" customHeight="1" x14ac:dyDescent="0.25">
      <c r="A69" s="54" t="s">
        <v>129</v>
      </c>
      <c r="B69" s="54"/>
      <c r="C69" s="54"/>
      <c r="D69" s="72" t="s">
        <v>133</v>
      </c>
      <c r="E69" s="72"/>
      <c r="F69" s="36">
        <v>1</v>
      </c>
      <c r="G69" s="54" t="s">
        <v>222</v>
      </c>
      <c r="H69" s="54"/>
      <c r="I69" s="54"/>
    </row>
    <row r="70" spans="1:9" ht="32.25" customHeight="1" x14ac:dyDescent="0.25">
      <c r="A70" s="54" t="s">
        <v>130</v>
      </c>
      <c r="B70" s="54"/>
      <c r="C70" s="54"/>
      <c r="D70" s="72" t="s">
        <v>132</v>
      </c>
      <c r="E70" s="72"/>
      <c r="F70" s="36">
        <v>1</v>
      </c>
      <c r="G70" s="54" t="s">
        <v>40</v>
      </c>
      <c r="H70" s="54"/>
      <c r="I70" s="54"/>
    </row>
    <row r="71" spans="1:9" ht="38.25" customHeight="1" x14ac:dyDescent="0.25">
      <c r="A71" s="54" t="s">
        <v>32</v>
      </c>
      <c r="B71" s="54"/>
      <c r="C71" s="54"/>
      <c r="D71" s="72" t="s">
        <v>131</v>
      </c>
      <c r="E71" s="72"/>
      <c r="F71" s="36">
        <v>0.96</v>
      </c>
      <c r="G71" s="54" t="s">
        <v>223</v>
      </c>
      <c r="H71" s="54"/>
      <c r="I71" s="54"/>
    </row>
    <row r="72" spans="1:9" ht="18" customHeight="1" x14ac:dyDescent="0.25">
      <c r="A72" s="52" t="s">
        <v>134</v>
      </c>
      <c r="B72" s="52"/>
      <c r="C72" s="52"/>
      <c r="D72" s="52"/>
      <c r="E72" s="52"/>
      <c r="F72" s="70"/>
      <c r="G72" s="70"/>
      <c r="H72" s="70"/>
      <c r="I72" s="70"/>
    </row>
    <row r="73" spans="1:9" ht="20.100000000000001" customHeight="1" x14ac:dyDescent="0.25">
      <c r="A73" s="53" t="s">
        <v>19</v>
      </c>
      <c r="B73" s="53"/>
      <c r="C73" s="53"/>
      <c r="D73" s="53" t="s">
        <v>20</v>
      </c>
      <c r="E73" s="53"/>
      <c r="F73" s="18" t="s">
        <v>21</v>
      </c>
      <c r="G73" s="68"/>
      <c r="H73" s="68"/>
      <c r="I73" s="68"/>
    </row>
    <row r="74" spans="1:9" ht="31.5" customHeight="1" x14ac:dyDescent="0.25">
      <c r="A74" s="54" t="s">
        <v>31</v>
      </c>
      <c r="B74" s="54"/>
      <c r="C74" s="54"/>
      <c r="D74" s="69" t="s">
        <v>136</v>
      </c>
      <c r="E74" s="69"/>
      <c r="F74" s="36">
        <v>1</v>
      </c>
      <c r="G74" s="54" t="s">
        <v>40</v>
      </c>
      <c r="H74" s="54"/>
      <c r="I74" s="54"/>
    </row>
    <row r="75" spans="1:9" ht="45.75" customHeight="1" x14ac:dyDescent="0.25">
      <c r="A75" s="54" t="s">
        <v>135</v>
      </c>
      <c r="B75" s="54"/>
      <c r="C75" s="54"/>
      <c r="D75" s="69" t="s">
        <v>132</v>
      </c>
      <c r="E75" s="69"/>
      <c r="F75" s="36">
        <v>1</v>
      </c>
      <c r="G75" s="54" t="s">
        <v>40</v>
      </c>
      <c r="H75" s="54"/>
      <c r="I75" s="54"/>
    </row>
    <row r="76" spans="1:9" ht="18" customHeight="1" x14ac:dyDescent="0.25">
      <c r="A76" s="52" t="s">
        <v>33</v>
      </c>
      <c r="B76" s="52"/>
      <c r="C76" s="52"/>
      <c r="D76" s="52"/>
      <c r="E76" s="52"/>
      <c r="F76" s="70"/>
      <c r="G76" s="70"/>
      <c r="H76" s="70"/>
      <c r="I76" s="70"/>
    </row>
    <row r="77" spans="1:9" ht="20.100000000000001" customHeight="1" x14ac:dyDescent="0.25">
      <c r="A77" s="75" t="s">
        <v>19</v>
      </c>
      <c r="B77" s="75"/>
      <c r="C77" s="75"/>
      <c r="D77" s="75" t="s">
        <v>20</v>
      </c>
      <c r="E77" s="75"/>
      <c r="F77" s="28" t="s">
        <v>21</v>
      </c>
      <c r="G77" s="105"/>
      <c r="H77" s="105"/>
      <c r="I77" s="105"/>
    </row>
    <row r="78" spans="1:9" ht="119.25" customHeight="1" x14ac:dyDescent="0.25">
      <c r="A78" s="73" t="s">
        <v>203</v>
      </c>
      <c r="B78" s="73"/>
      <c r="C78" s="73"/>
      <c r="D78" s="74" t="s">
        <v>184</v>
      </c>
      <c r="E78" s="74"/>
      <c r="F78" s="40">
        <v>1</v>
      </c>
      <c r="G78" s="73" t="s">
        <v>224</v>
      </c>
      <c r="H78" s="73"/>
      <c r="I78" s="73"/>
    </row>
    <row r="79" spans="1:9" ht="45" customHeight="1" x14ac:dyDescent="0.25">
      <c r="A79" s="73" t="s">
        <v>185</v>
      </c>
      <c r="B79" s="73"/>
      <c r="C79" s="73"/>
      <c r="D79" s="74" t="s">
        <v>186</v>
      </c>
      <c r="E79" s="74"/>
      <c r="F79" s="40">
        <v>1</v>
      </c>
      <c r="G79" s="73" t="s">
        <v>187</v>
      </c>
      <c r="H79" s="73"/>
      <c r="I79" s="73"/>
    </row>
    <row r="80" spans="1:9" ht="59.25" customHeight="1" x14ac:dyDescent="0.25">
      <c r="A80" s="73" t="s">
        <v>188</v>
      </c>
      <c r="B80" s="73"/>
      <c r="C80" s="73"/>
      <c r="D80" s="74" t="s">
        <v>189</v>
      </c>
      <c r="E80" s="74"/>
      <c r="F80" s="40">
        <v>1</v>
      </c>
      <c r="G80" s="73" t="s">
        <v>225</v>
      </c>
      <c r="H80" s="73"/>
      <c r="I80" s="73"/>
    </row>
    <row r="81" spans="1:13" ht="35.25" customHeight="1" x14ac:dyDescent="0.25">
      <c r="A81" s="73" t="s">
        <v>190</v>
      </c>
      <c r="B81" s="73"/>
      <c r="C81" s="73"/>
      <c r="D81" s="74" t="s">
        <v>191</v>
      </c>
      <c r="E81" s="74"/>
      <c r="F81" s="40">
        <v>1</v>
      </c>
      <c r="G81" s="73" t="s">
        <v>192</v>
      </c>
      <c r="H81" s="73"/>
      <c r="I81" s="73"/>
    </row>
    <row r="82" spans="1:13" ht="48" customHeight="1" x14ac:dyDescent="0.25">
      <c r="A82" s="73" t="s">
        <v>34</v>
      </c>
      <c r="B82" s="73"/>
      <c r="C82" s="73"/>
      <c r="D82" s="74" t="s">
        <v>193</v>
      </c>
      <c r="E82" s="74"/>
      <c r="F82" s="40">
        <v>1</v>
      </c>
      <c r="G82" s="73" t="s">
        <v>226</v>
      </c>
      <c r="H82" s="73"/>
      <c r="I82" s="73"/>
    </row>
    <row r="83" spans="1:13" ht="150.75" customHeight="1" x14ac:dyDescent="0.25">
      <c r="A83" s="73" t="s">
        <v>194</v>
      </c>
      <c r="B83" s="73"/>
      <c r="C83" s="73"/>
      <c r="D83" s="74" t="s">
        <v>195</v>
      </c>
      <c r="E83" s="74"/>
      <c r="F83" s="40">
        <v>1</v>
      </c>
      <c r="G83" s="73" t="s">
        <v>227</v>
      </c>
      <c r="H83" s="73"/>
      <c r="I83" s="73"/>
    </row>
    <row r="84" spans="1:13" ht="170.25" customHeight="1" x14ac:dyDescent="0.25">
      <c r="A84" s="73" t="s">
        <v>196</v>
      </c>
      <c r="B84" s="73"/>
      <c r="C84" s="73"/>
      <c r="D84" s="74" t="s">
        <v>197</v>
      </c>
      <c r="E84" s="74"/>
      <c r="F84" s="40">
        <v>1</v>
      </c>
      <c r="G84" s="73" t="s">
        <v>228</v>
      </c>
      <c r="H84" s="73"/>
      <c r="I84" s="73"/>
    </row>
    <row r="85" spans="1:13" ht="136.5" customHeight="1" x14ac:dyDescent="0.25">
      <c r="A85" s="73" t="s">
        <v>198</v>
      </c>
      <c r="B85" s="73"/>
      <c r="C85" s="73"/>
      <c r="D85" s="74" t="s">
        <v>199</v>
      </c>
      <c r="E85" s="74"/>
      <c r="F85" s="40">
        <v>1</v>
      </c>
      <c r="G85" s="73" t="s">
        <v>229</v>
      </c>
      <c r="H85" s="73"/>
      <c r="I85" s="73"/>
    </row>
    <row r="86" spans="1:13" ht="102.75" customHeight="1" x14ac:dyDescent="0.25">
      <c r="A86" s="73" t="s">
        <v>200</v>
      </c>
      <c r="B86" s="73"/>
      <c r="C86" s="73"/>
      <c r="D86" s="74" t="s">
        <v>201</v>
      </c>
      <c r="E86" s="74"/>
      <c r="F86" s="40">
        <v>1</v>
      </c>
      <c r="G86" s="73" t="s">
        <v>230</v>
      </c>
      <c r="H86" s="73"/>
      <c r="I86" s="73"/>
    </row>
    <row r="87" spans="1:13" s="31" customFormat="1" ht="20.100000000000001" customHeight="1" x14ac:dyDescent="0.25">
      <c r="A87" s="46" t="s">
        <v>68</v>
      </c>
      <c r="B87" s="46"/>
      <c r="C87" s="46"/>
      <c r="D87" s="46"/>
      <c r="E87" s="46"/>
      <c r="F87" s="47"/>
      <c r="G87" s="48">
        <f>AVERAGE(F33,F34,F35,F36,F39,F40,F41,F42,F43,F44,F47,F48,F49,F50,F51,F54,F55,F56,F57,F60,F61,F64,F65,F66,F69,F70,F71,F74,F75,F78,F79,F80,F81,F82,F83,F84,F85,F86)</f>
        <v>0.89184210526315788</v>
      </c>
      <c r="H87" s="49"/>
      <c r="I87" s="39">
        <f>(G87*15%)</f>
        <v>0.13377631578947369</v>
      </c>
    </row>
    <row r="88" spans="1:13" s="31" customFormat="1" ht="15" customHeight="1" x14ac:dyDescent="0.25">
      <c r="A88" s="50" t="s">
        <v>69</v>
      </c>
      <c r="B88" s="50"/>
      <c r="C88" s="50"/>
      <c r="D88" s="50"/>
      <c r="E88" s="50"/>
      <c r="F88" s="50"/>
      <c r="G88" s="51">
        <v>0.15</v>
      </c>
      <c r="H88" s="122"/>
      <c r="I88" s="122"/>
    </row>
    <row r="89" spans="1:13" ht="199.5" customHeight="1" x14ac:dyDescent="0.25">
      <c r="A89" s="80" t="s">
        <v>70</v>
      </c>
      <c r="B89" s="80"/>
      <c r="C89" s="80"/>
      <c r="D89" s="80"/>
      <c r="E89" s="80"/>
      <c r="F89" s="24">
        <v>0.4</v>
      </c>
      <c r="G89" s="82" t="s">
        <v>207</v>
      </c>
      <c r="H89" s="82"/>
      <c r="I89" s="82"/>
      <c r="J89" s="15"/>
    </row>
    <row r="90" spans="1:13" ht="228.75" customHeight="1" x14ac:dyDescent="0.25">
      <c r="A90" s="80" t="s">
        <v>71</v>
      </c>
      <c r="B90" s="80"/>
      <c r="C90" s="80"/>
      <c r="D90" s="80"/>
      <c r="E90" s="80"/>
      <c r="F90" s="24">
        <v>7.1999999999999995E-2</v>
      </c>
      <c r="G90" s="81" t="s">
        <v>231</v>
      </c>
      <c r="H90" s="81"/>
      <c r="I90" s="81"/>
      <c r="J90" s="25"/>
      <c r="K90" s="26"/>
      <c r="L90" s="27"/>
      <c r="M90" s="27"/>
    </row>
    <row r="91" spans="1:13" ht="291" customHeight="1" x14ac:dyDescent="0.25">
      <c r="A91" s="80" t="s">
        <v>202</v>
      </c>
      <c r="B91" s="80"/>
      <c r="C91" s="80"/>
      <c r="D91" s="80"/>
      <c r="E91" s="80"/>
      <c r="F91" s="24">
        <v>0.05</v>
      </c>
      <c r="G91" s="81" t="s">
        <v>232</v>
      </c>
      <c r="H91" s="81"/>
      <c r="I91" s="81"/>
      <c r="J91" s="17"/>
    </row>
    <row r="92" spans="1:13" ht="15" customHeight="1" x14ac:dyDescent="0.25">
      <c r="A92" s="77" t="s">
        <v>72</v>
      </c>
      <c r="B92" s="77"/>
      <c r="C92" s="77"/>
      <c r="D92" s="77"/>
      <c r="E92" s="77"/>
      <c r="F92" s="4">
        <v>0.15</v>
      </c>
      <c r="G92" s="10"/>
      <c r="H92" s="11"/>
      <c r="I92" s="5">
        <v>0.15</v>
      </c>
    </row>
    <row r="93" spans="1:13" ht="29.25" customHeight="1" x14ac:dyDescent="0.25">
      <c r="A93" s="78" t="s">
        <v>73</v>
      </c>
      <c r="B93" s="79"/>
      <c r="C93" s="79"/>
      <c r="D93" s="62" t="s">
        <v>20</v>
      </c>
      <c r="E93" s="62"/>
      <c r="F93" s="13" t="s">
        <v>74</v>
      </c>
      <c r="G93" s="62" t="s">
        <v>75</v>
      </c>
      <c r="H93" s="62"/>
      <c r="I93" s="62"/>
    </row>
    <row r="94" spans="1:13" ht="66.75" customHeight="1" x14ac:dyDescent="0.25">
      <c r="A94" s="106" t="s">
        <v>42</v>
      </c>
      <c r="B94" s="54" t="s">
        <v>137</v>
      </c>
      <c r="C94" s="54"/>
      <c r="D94" s="85" t="s">
        <v>138</v>
      </c>
      <c r="E94" s="85"/>
      <c r="F94" s="22">
        <v>1</v>
      </c>
      <c r="G94" s="65" t="s">
        <v>160</v>
      </c>
      <c r="H94" s="66"/>
      <c r="I94" s="67"/>
    </row>
    <row r="95" spans="1:13" ht="92.25" customHeight="1" x14ac:dyDescent="0.25">
      <c r="A95" s="107"/>
      <c r="B95" s="86" t="s">
        <v>139</v>
      </c>
      <c r="C95" s="87"/>
      <c r="D95" s="86" t="s">
        <v>140</v>
      </c>
      <c r="E95" s="87"/>
      <c r="F95" s="22">
        <v>0</v>
      </c>
      <c r="G95" s="88" t="s">
        <v>233</v>
      </c>
      <c r="H95" s="89"/>
      <c r="I95" s="90"/>
    </row>
    <row r="96" spans="1:13" ht="93.75" customHeight="1" x14ac:dyDescent="0.25">
      <c r="A96" s="108"/>
      <c r="B96" s="54" t="s">
        <v>141</v>
      </c>
      <c r="C96" s="54"/>
      <c r="D96" s="85" t="s">
        <v>142</v>
      </c>
      <c r="E96" s="85"/>
      <c r="F96" s="22">
        <v>0.5</v>
      </c>
      <c r="G96" s="76" t="s">
        <v>234</v>
      </c>
      <c r="H96" s="76"/>
      <c r="I96" s="76"/>
    </row>
    <row r="97" spans="1:9" ht="42.75" customHeight="1" x14ac:dyDescent="0.25">
      <c r="A97" s="106" t="s">
        <v>43</v>
      </c>
      <c r="B97" s="65" t="s">
        <v>164</v>
      </c>
      <c r="C97" s="67"/>
      <c r="D97" s="86" t="s">
        <v>163</v>
      </c>
      <c r="E97" s="87"/>
      <c r="F97" s="22">
        <v>1</v>
      </c>
      <c r="G97" s="88" t="s">
        <v>173</v>
      </c>
      <c r="H97" s="89"/>
      <c r="I97" s="90"/>
    </row>
    <row r="98" spans="1:9" ht="56.25" customHeight="1" x14ac:dyDescent="0.25">
      <c r="A98" s="107"/>
      <c r="B98" s="109" t="s">
        <v>161</v>
      </c>
      <c r="C98" s="110"/>
      <c r="D98" s="111" t="s">
        <v>162</v>
      </c>
      <c r="E98" s="112"/>
      <c r="F98" s="22">
        <v>0.25</v>
      </c>
      <c r="G98" s="76" t="s">
        <v>174</v>
      </c>
      <c r="H98" s="76"/>
      <c r="I98" s="76"/>
    </row>
    <row r="99" spans="1:9" ht="135.75" customHeight="1" x14ac:dyDescent="0.25">
      <c r="A99" s="108"/>
      <c r="B99" s="54" t="s">
        <v>165</v>
      </c>
      <c r="C99" s="54"/>
      <c r="D99" s="85" t="s">
        <v>166</v>
      </c>
      <c r="E99" s="85"/>
      <c r="F99" s="22">
        <v>0.96</v>
      </c>
      <c r="G99" s="76" t="s">
        <v>167</v>
      </c>
      <c r="H99" s="76"/>
      <c r="I99" s="76"/>
    </row>
    <row r="100" spans="1:9" ht="46.5" customHeight="1" x14ac:dyDescent="0.25">
      <c r="A100" s="106" t="s">
        <v>44</v>
      </c>
      <c r="B100" s="54" t="s">
        <v>143</v>
      </c>
      <c r="C100" s="54"/>
      <c r="D100" s="85" t="s">
        <v>144</v>
      </c>
      <c r="E100" s="85"/>
      <c r="F100" s="22">
        <v>1</v>
      </c>
      <c r="G100" s="54" t="s">
        <v>175</v>
      </c>
      <c r="H100" s="54"/>
      <c r="I100" s="54"/>
    </row>
    <row r="101" spans="1:9" ht="64.5" customHeight="1" x14ac:dyDescent="0.25">
      <c r="A101" s="107"/>
      <c r="B101" s="54" t="s">
        <v>145</v>
      </c>
      <c r="C101" s="54"/>
      <c r="D101" s="85" t="s">
        <v>146</v>
      </c>
      <c r="E101" s="85"/>
      <c r="F101" s="22">
        <v>0.75</v>
      </c>
      <c r="G101" s="54" t="s">
        <v>176</v>
      </c>
      <c r="H101" s="54"/>
      <c r="I101" s="54"/>
    </row>
    <row r="102" spans="1:9" ht="99.75" customHeight="1" x14ac:dyDescent="0.25">
      <c r="A102" s="107"/>
      <c r="B102" s="113" t="s">
        <v>147</v>
      </c>
      <c r="C102" s="113"/>
      <c r="D102" s="114" t="s">
        <v>148</v>
      </c>
      <c r="E102" s="114"/>
      <c r="F102" s="32">
        <v>0.8</v>
      </c>
      <c r="G102" s="113" t="s">
        <v>235</v>
      </c>
      <c r="H102" s="113"/>
      <c r="I102" s="113"/>
    </row>
    <row r="103" spans="1:9" ht="306" customHeight="1" x14ac:dyDescent="0.25">
      <c r="A103" s="34" t="s">
        <v>183</v>
      </c>
      <c r="B103" s="117" t="s">
        <v>182</v>
      </c>
      <c r="C103" s="117"/>
      <c r="D103" s="117" t="s">
        <v>243</v>
      </c>
      <c r="E103" s="117"/>
      <c r="F103" s="44">
        <v>0.4</v>
      </c>
      <c r="G103" s="118" t="s">
        <v>242</v>
      </c>
      <c r="H103" s="118"/>
      <c r="I103" s="118"/>
    </row>
    <row r="104" spans="1:9" ht="20.100000000000001" customHeight="1" x14ac:dyDescent="0.25">
      <c r="A104" s="115" t="s">
        <v>76</v>
      </c>
      <c r="B104" s="115"/>
      <c r="C104" s="115"/>
      <c r="D104" s="115"/>
      <c r="E104" s="115"/>
      <c r="F104" s="115"/>
      <c r="G104" s="116"/>
      <c r="H104" s="33">
        <f>AVERAGEA(F94:F103)</f>
        <v>0.66600000000000004</v>
      </c>
      <c r="I104" s="42">
        <f>+(H104*I92)/100%</f>
        <v>9.9900000000000003E-2</v>
      </c>
    </row>
    <row r="105" spans="1:9" ht="20.100000000000001" customHeight="1" x14ac:dyDescent="0.25">
      <c r="A105" s="77" t="s">
        <v>77</v>
      </c>
      <c r="B105" s="77"/>
      <c r="C105" s="77"/>
      <c r="D105" s="77"/>
      <c r="E105" s="77"/>
      <c r="F105" s="77"/>
      <c r="G105" s="77"/>
      <c r="H105" s="77"/>
      <c r="I105" s="5">
        <v>0.1</v>
      </c>
    </row>
    <row r="106" spans="1:9" ht="29.25" customHeight="1" x14ac:dyDescent="0.25">
      <c r="A106" s="78" t="s">
        <v>73</v>
      </c>
      <c r="B106" s="79"/>
      <c r="C106" s="79"/>
      <c r="D106" s="62" t="s">
        <v>20</v>
      </c>
      <c r="E106" s="62"/>
      <c r="F106" s="13" t="s">
        <v>74</v>
      </c>
      <c r="G106" s="62" t="s">
        <v>75</v>
      </c>
      <c r="H106" s="62"/>
      <c r="I106" s="62"/>
    </row>
    <row r="107" spans="1:9" ht="92.25" customHeight="1" x14ac:dyDescent="0.25">
      <c r="A107" s="123" t="s">
        <v>62</v>
      </c>
      <c r="B107" s="83" t="s">
        <v>45</v>
      </c>
      <c r="C107" s="83"/>
      <c r="D107" s="84" t="s">
        <v>46</v>
      </c>
      <c r="E107" s="84"/>
      <c r="F107" s="36">
        <f>2/4</f>
        <v>0.5</v>
      </c>
      <c r="G107" s="54" t="s">
        <v>168</v>
      </c>
      <c r="H107" s="54"/>
      <c r="I107" s="54"/>
    </row>
    <row r="108" spans="1:9" ht="59.25" customHeight="1" x14ac:dyDescent="0.25">
      <c r="A108" s="124"/>
      <c r="B108" s="83" t="s">
        <v>47</v>
      </c>
      <c r="C108" s="83"/>
      <c r="D108" s="84" t="s">
        <v>169</v>
      </c>
      <c r="E108" s="84"/>
      <c r="F108" s="36">
        <v>0</v>
      </c>
      <c r="G108" s="54" t="s">
        <v>236</v>
      </c>
      <c r="H108" s="54"/>
      <c r="I108" s="54"/>
    </row>
    <row r="109" spans="1:9" ht="56.25" customHeight="1" x14ac:dyDescent="0.25">
      <c r="A109" s="124"/>
      <c r="B109" s="83" t="s">
        <v>48</v>
      </c>
      <c r="C109" s="83"/>
      <c r="D109" s="84" t="s">
        <v>170</v>
      </c>
      <c r="E109" s="84"/>
      <c r="F109" s="36">
        <v>0.62</v>
      </c>
      <c r="G109" s="54" t="s">
        <v>237</v>
      </c>
      <c r="H109" s="54"/>
      <c r="I109" s="54"/>
    </row>
    <row r="110" spans="1:9" ht="98.25" customHeight="1" x14ac:dyDescent="0.25">
      <c r="A110" s="125"/>
      <c r="B110" s="83" t="s">
        <v>49</v>
      </c>
      <c r="C110" s="83"/>
      <c r="D110" s="84" t="s">
        <v>171</v>
      </c>
      <c r="E110" s="84"/>
      <c r="F110" s="36">
        <v>0.5</v>
      </c>
      <c r="G110" s="54" t="s">
        <v>172</v>
      </c>
      <c r="H110" s="54"/>
      <c r="I110" s="54"/>
    </row>
    <row r="111" spans="1:9" ht="39" customHeight="1" x14ac:dyDescent="0.25">
      <c r="A111" s="91" t="s">
        <v>51</v>
      </c>
      <c r="B111" s="83" t="s">
        <v>52</v>
      </c>
      <c r="C111" s="83"/>
      <c r="D111" s="84" t="s">
        <v>53</v>
      </c>
      <c r="E111" s="84"/>
      <c r="F111" s="29">
        <v>1</v>
      </c>
      <c r="G111" s="54" t="s">
        <v>149</v>
      </c>
      <c r="H111" s="54"/>
      <c r="I111" s="54"/>
    </row>
    <row r="112" spans="1:9" ht="50.25" customHeight="1" x14ac:dyDescent="0.25">
      <c r="A112" s="91"/>
      <c r="B112" s="83" t="s">
        <v>54</v>
      </c>
      <c r="C112" s="83"/>
      <c r="D112" s="84" t="s">
        <v>55</v>
      </c>
      <c r="E112" s="84"/>
      <c r="F112" s="29">
        <v>0</v>
      </c>
      <c r="G112" s="54" t="s">
        <v>177</v>
      </c>
      <c r="H112" s="54"/>
      <c r="I112" s="54"/>
    </row>
    <row r="113" spans="1:12" ht="112.5" customHeight="1" x14ac:dyDescent="0.25">
      <c r="A113" s="91" t="s">
        <v>56</v>
      </c>
      <c r="B113" s="83" t="s">
        <v>150</v>
      </c>
      <c r="C113" s="83"/>
      <c r="D113" s="84" t="s">
        <v>151</v>
      </c>
      <c r="E113" s="84"/>
      <c r="F113" s="29">
        <v>0.67</v>
      </c>
      <c r="G113" s="95" t="s">
        <v>179</v>
      </c>
      <c r="H113" s="95"/>
      <c r="I113" s="95"/>
      <c r="K113" s="6"/>
    </row>
    <row r="114" spans="1:12" ht="133.5" customHeight="1" x14ac:dyDescent="0.25">
      <c r="A114" s="91"/>
      <c r="B114" s="83" t="s">
        <v>57</v>
      </c>
      <c r="C114" s="83"/>
      <c r="D114" s="84" t="s">
        <v>58</v>
      </c>
      <c r="E114" s="84"/>
      <c r="F114" s="29">
        <v>0.83</v>
      </c>
      <c r="G114" s="95" t="s">
        <v>178</v>
      </c>
      <c r="H114" s="95"/>
      <c r="I114" s="95"/>
    </row>
    <row r="115" spans="1:12" ht="114.75" customHeight="1" x14ac:dyDescent="0.25">
      <c r="A115" s="91"/>
      <c r="B115" s="83" t="s">
        <v>60</v>
      </c>
      <c r="C115" s="83"/>
      <c r="D115" s="84" t="s">
        <v>61</v>
      </c>
      <c r="E115" s="84"/>
      <c r="F115" s="29">
        <v>0.9</v>
      </c>
      <c r="G115" s="95" t="s">
        <v>238</v>
      </c>
      <c r="H115" s="95"/>
      <c r="I115" s="95"/>
      <c r="J115" s="23"/>
    </row>
    <row r="116" spans="1:12" ht="84.75" customHeight="1" x14ac:dyDescent="0.25">
      <c r="A116" s="91"/>
      <c r="B116" s="83" t="s">
        <v>59</v>
      </c>
      <c r="C116" s="83"/>
      <c r="D116" s="84" t="s">
        <v>152</v>
      </c>
      <c r="E116" s="84"/>
      <c r="F116" s="29">
        <v>1</v>
      </c>
      <c r="G116" s="95" t="s">
        <v>180</v>
      </c>
      <c r="H116" s="95"/>
      <c r="I116" s="95"/>
    </row>
    <row r="117" spans="1:12" ht="63.75" customHeight="1" x14ac:dyDescent="0.25">
      <c r="A117" s="91"/>
      <c r="B117" s="83" t="s">
        <v>153</v>
      </c>
      <c r="C117" s="83"/>
      <c r="D117" s="84" t="s">
        <v>239</v>
      </c>
      <c r="E117" s="84"/>
      <c r="F117" s="29">
        <v>0.5</v>
      </c>
      <c r="G117" s="95" t="s">
        <v>240</v>
      </c>
      <c r="H117" s="95"/>
      <c r="I117" s="95"/>
    </row>
    <row r="118" spans="1:12" ht="115.5" customHeight="1" x14ac:dyDescent="0.25">
      <c r="A118" s="119" t="s">
        <v>50</v>
      </c>
      <c r="B118" s="93" t="s">
        <v>244</v>
      </c>
      <c r="C118" s="93"/>
      <c r="D118" s="94" t="s">
        <v>245</v>
      </c>
      <c r="E118" s="94"/>
      <c r="F118" s="3">
        <v>1</v>
      </c>
      <c r="G118" s="92" t="s">
        <v>246</v>
      </c>
      <c r="H118" s="92"/>
      <c r="I118" s="92"/>
    </row>
    <row r="119" spans="1:12" ht="77.25" customHeight="1" x14ac:dyDescent="0.25">
      <c r="A119" s="120"/>
      <c r="B119" s="93" t="s">
        <v>247</v>
      </c>
      <c r="C119" s="93"/>
      <c r="D119" s="94" t="s">
        <v>248</v>
      </c>
      <c r="E119" s="94"/>
      <c r="F119" s="3">
        <v>0.84</v>
      </c>
      <c r="G119" s="92" t="s">
        <v>249</v>
      </c>
      <c r="H119" s="92"/>
      <c r="I119" s="92"/>
    </row>
    <row r="120" spans="1:12" ht="108" customHeight="1" x14ac:dyDescent="0.25">
      <c r="A120" s="120"/>
      <c r="B120" s="93" t="s">
        <v>250</v>
      </c>
      <c r="C120" s="93"/>
      <c r="D120" s="94" t="s">
        <v>251</v>
      </c>
      <c r="E120" s="94"/>
      <c r="F120" s="3">
        <v>0.95</v>
      </c>
      <c r="G120" s="92" t="s">
        <v>252</v>
      </c>
      <c r="H120" s="92"/>
      <c r="I120" s="92"/>
    </row>
    <row r="121" spans="1:12" ht="87.75" customHeight="1" x14ac:dyDescent="0.25">
      <c r="A121" s="120"/>
      <c r="B121" s="93" t="s">
        <v>253</v>
      </c>
      <c r="C121" s="93"/>
      <c r="D121" s="94" t="s">
        <v>254</v>
      </c>
      <c r="E121" s="94"/>
      <c r="F121" s="3">
        <v>0.81</v>
      </c>
      <c r="G121" s="92" t="s">
        <v>255</v>
      </c>
      <c r="H121" s="92"/>
      <c r="I121" s="92"/>
    </row>
    <row r="122" spans="1:12" ht="63.75" customHeight="1" x14ac:dyDescent="0.25">
      <c r="A122" s="121"/>
      <c r="B122" s="93" t="s">
        <v>256</v>
      </c>
      <c r="C122" s="93"/>
      <c r="D122" s="94" t="s">
        <v>257</v>
      </c>
      <c r="E122" s="94"/>
      <c r="F122" s="3">
        <v>0.995</v>
      </c>
      <c r="G122" s="92" t="s">
        <v>258</v>
      </c>
      <c r="H122" s="92"/>
      <c r="I122" s="92"/>
    </row>
    <row r="123" spans="1:12" ht="20.100000000000001" customHeight="1" x14ac:dyDescent="0.25">
      <c r="A123" s="97" t="s">
        <v>78</v>
      </c>
      <c r="B123" s="97"/>
      <c r="C123" s="97"/>
      <c r="D123" s="97"/>
      <c r="E123" s="97"/>
      <c r="F123" s="97"/>
      <c r="G123" s="98"/>
      <c r="H123" s="8">
        <f>AVERAGEA(F107:F122)</f>
        <v>0.69468750000000001</v>
      </c>
      <c r="I123" s="41">
        <f>+(H123*I105)/100%</f>
        <v>6.946875000000001E-2</v>
      </c>
    </row>
    <row r="124" spans="1:12" ht="20.100000000000001" customHeight="1" x14ac:dyDescent="0.25">
      <c r="A124" s="77" t="s">
        <v>35</v>
      </c>
      <c r="B124" s="77"/>
      <c r="C124" s="77"/>
      <c r="D124" s="77"/>
      <c r="E124" s="77"/>
      <c r="F124" s="77"/>
      <c r="G124" s="77"/>
      <c r="H124" s="77"/>
      <c r="I124" s="5">
        <v>0.05</v>
      </c>
    </row>
    <row r="125" spans="1:12" ht="15" customHeight="1" x14ac:dyDescent="0.25">
      <c r="A125" s="62" t="s">
        <v>73</v>
      </c>
      <c r="B125" s="62"/>
      <c r="C125" s="62"/>
      <c r="D125" s="53" t="s">
        <v>79</v>
      </c>
      <c r="E125" s="53"/>
      <c r="F125" s="53"/>
      <c r="G125" s="53" t="s">
        <v>80</v>
      </c>
      <c r="H125" s="53"/>
      <c r="I125" s="53"/>
    </row>
    <row r="126" spans="1:12" ht="46.5" customHeight="1" x14ac:dyDescent="0.25">
      <c r="A126" s="54" t="s">
        <v>35</v>
      </c>
      <c r="B126" s="54"/>
      <c r="C126" s="54"/>
      <c r="D126" s="99">
        <f>147/175</f>
        <v>0.84</v>
      </c>
      <c r="E126" s="99"/>
      <c r="F126" s="99"/>
      <c r="G126" s="54" t="s">
        <v>208</v>
      </c>
      <c r="H126" s="54"/>
      <c r="I126" s="54"/>
      <c r="K126" s="30"/>
      <c r="L126" s="16"/>
    </row>
    <row r="127" spans="1:12" ht="20.100000000000001" customHeight="1" x14ac:dyDescent="0.25">
      <c r="A127" s="97" t="s">
        <v>81</v>
      </c>
      <c r="B127" s="97"/>
      <c r="C127" s="97"/>
      <c r="D127" s="97"/>
      <c r="E127" s="97"/>
      <c r="F127" s="97"/>
      <c r="G127" s="98"/>
      <c r="H127" s="8">
        <f>AVERAGEA(D126:D126)</f>
        <v>0.84</v>
      </c>
      <c r="I127" s="41">
        <f>+(H127*I124)/100%</f>
        <v>4.2000000000000003E-2</v>
      </c>
      <c r="J127" s="17"/>
    </row>
    <row r="128" spans="1:12" ht="20.100000000000001" customHeight="1" x14ac:dyDescent="0.25">
      <c r="A128" s="46" t="s">
        <v>82</v>
      </c>
      <c r="B128" s="46"/>
      <c r="C128" s="46"/>
      <c r="D128" s="46"/>
      <c r="E128" s="46"/>
      <c r="F128" s="46"/>
      <c r="G128" s="104"/>
      <c r="H128" s="9">
        <f>+F89+F90+F91+I104+I123+I127</f>
        <v>0.73336875000000001</v>
      </c>
      <c r="I128" s="7">
        <f>H128*15%</f>
        <v>0.11000531249999999</v>
      </c>
    </row>
    <row r="129" spans="1:9" ht="24" customHeight="1" x14ac:dyDescent="0.25">
      <c r="A129" s="96" t="s">
        <v>209</v>
      </c>
      <c r="B129" s="96"/>
      <c r="C129" s="96"/>
      <c r="D129" s="96"/>
      <c r="E129" s="96"/>
      <c r="F129" s="96"/>
      <c r="G129" s="96"/>
      <c r="H129" s="96"/>
      <c r="I129" s="43">
        <f>I29+I87+I128</f>
        <v>0.92044829495614022</v>
      </c>
    </row>
    <row r="130" spans="1:9" x14ac:dyDescent="0.25">
      <c r="A130" s="100" t="s">
        <v>210</v>
      </c>
      <c r="B130" s="101"/>
      <c r="C130" s="101"/>
      <c r="D130" s="101"/>
      <c r="E130" s="101"/>
      <c r="F130" s="101"/>
      <c r="G130" s="101"/>
      <c r="H130" s="101"/>
      <c r="I130" s="101"/>
    </row>
    <row r="131" spans="1:9" x14ac:dyDescent="0.25">
      <c r="A131" s="100"/>
      <c r="B131" s="101"/>
      <c r="C131" s="101"/>
      <c r="D131" s="101"/>
      <c r="E131" s="101"/>
      <c r="F131" s="101"/>
      <c r="G131" s="101"/>
      <c r="H131" s="101"/>
      <c r="I131" s="101"/>
    </row>
    <row r="132" spans="1:9" x14ac:dyDescent="0.25">
      <c r="A132" s="100"/>
      <c r="B132" s="101"/>
      <c r="C132" s="101"/>
      <c r="D132" s="101"/>
      <c r="E132" s="101"/>
      <c r="F132" s="101"/>
      <c r="G132" s="101"/>
      <c r="H132" s="101"/>
      <c r="I132" s="101"/>
    </row>
    <row r="133" spans="1:9" x14ac:dyDescent="0.25">
      <c r="A133" s="100"/>
      <c r="B133" s="101"/>
      <c r="C133" s="101"/>
      <c r="D133" s="101"/>
      <c r="E133" s="101"/>
      <c r="F133" s="101"/>
      <c r="G133" s="101"/>
      <c r="H133" s="101"/>
      <c r="I133" s="101"/>
    </row>
    <row r="134" spans="1:9" x14ac:dyDescent="0.25">
      <c r="A134" s="100"/>
      <c r="B134" s="101"/>
      <c r="C134" s="101"/>
      <c r="D134" s="101"/>
      <c r="E134" s="101"/>
      <c r="F134" s="101"/>
      <c r="G134" s="101"/>
      <c r="H134" s="101"/>
      <c r="I134" s="101"/>
    </row>
    <row r="135" spans="1:9" x14ac:dyDescent="0.25">
      <c r="A135" s="100"/>
      <c r="B135" s="101"/>
      <c r="C135" s="101"/>
      <c r="D135" s="101"/>
      <c r="E135" s="101"/>
      <c r="F135" s="101"/>
      <c r="G135" s="101"/>
      <c r="H135" s="101"/>
      <c r="I135" s="101"/>
    </row>
    <row r="136" spans="1:9" x14ac:dyDescent="0.25">
      <c r="A136" s="100"/>
      <c r="B136" s="101"/>
      <c r="C136" s="101"/>
      <c r="D136" s="101"/>
      <c r="E136" s="101"/>
      <c r="F136" s="101"/>
      <c r="G136" s="101"/>
      <c r="H136" s="101"/>
      <c r="I136" s="101"/>
    </row>
    <row r="137" spans="1:9" x14ac:dyDescent="0.25">
      <c r="A137" s="100"/>
      <c r="B137" s="101"/>
      <c r="C137" s="101"/>
      <c r="D137" s="101"/>
      <c r="E137" s="101"/>
      <c r="F137" s="101"/>
      <c r="G137" s="101"/>
      <c r="H137" s="101"/>
      <c r="I137" s="101"/>
    </row>
    <row r="138" spans="1:9" x14ac:dyDescent="0.25">
      <c r="A138" s="100"/>
      <c r="B138" s="101"/>
      <c r="C138" s="101"/>
      <c r="D138" s="101"/>
      <c r="E138" s="101"/>
      <c r="F138" s="101"/>
      <c r="G138" s="101"/>
      <c r="H138" s="101"/>
      <c r="I138" s="101"/>
    </row>
    <row r="139" spans="1:9" x14ac:dyDescent="0.25">
      <c r="A139" s="100"/>
      <c r="B139" s="101"/>
      <c r="C139" s="101"/>
      <c r="D139" s="101"/>
      <c r="E139" s="101"/>
      <c r="F139" s="101"/>
      <c r="G139" s="101"/>
      <c r="H139" s="101"/>
      <c r="I139" s="101"/>
    </row>
    <row r="140" spans="1:9" x14ac:dyDescent="0.25">
      <c r="A140" s="100"/>
      <c r="B140" s="101"/>
      <c r="C140" s="101"/>
      <c r="D140" s="101"/>
      <c r="E140" s="101"/>
      <c r="F140" s="101"/>
      <c r="G140" s="101"/>
      <c r="H140" s="101"/>
      <c r="I140" s="101"/>
    </row>
    <row r="141" spans="1:9" x14ac:dyDescent="0.25">
      <c r="A141" s="101"/>
      <c r="B141" s="101"/>
      <c r="C141" s="101"/>
      <c r="D141" s="101"/>
      <c r="E141" s="101"/>
      <c r="F141" s="101"/>
      <c r="G141" s="101"/>
      <c r="H141" s="101"/>
      <c r="I141" s="101"/>
    </row>
    <row r="142" spans="1:9" x14ac:dyDescent="0.25">
      <c r="A142" s="101"/>
      <c r="B142" s="101"/>
      <c r="C142" s="101"/>
      <c r="D142" s="101"/>
      <c r="E142" s="101"/>
      <c r="F142" s="101"/>
      <c r="G142" s="101"/>
      <c r="H142" s="101"/>
      <c r="I142" s="101"/>
    </row>
    <row r="143" spans="1:9" x14ac:dyDescent="0.25">
      <c r="A143" s="102" t="s">
        <v>241</v>
      </c>
      <c r="B143" s="103"/>
      <c r="C143" s="103"/>
      <c r="D143" s="103"/>
      <c r="E143" s="103"/>
      <c r="F143" s="103"/>
      <c r="G143" s="103"/>
      <c r="H143" s="103"/>
      <c r="I143" s="103"/>
    </row>
    <row r="144" spans="1:9" x14ac:dyDescent="0.25">
      <c r="A144" s="102"/>
      <c r="B144" s="103"/>
      <c r="C144" s="103"/>
      <c r="D144" s="103"/>
      <c r="E144" s="103"/>
      <c r="F144" s="103"/>
      <c r="G144" s="103"/>
      <c r="H144" s="103"/>
      <c r="I144" s="103"/>
    </row>
    <row r="145" spans="1:9" x14ac:dyDescent="0.25">
      <c r="A145" s="102"/>
      <c r="B145" s="103"/>
      <c r="C145" s="103"/>
      <c r="D145" s="103"/>
      <c r="E145" s="103"/>
      <c r="F145" s="103"/>
      <c r="G145" s="103"/>
      <c r="H145" s="103"/>
      <c r="I145" s="103"/>
    </row>
    <row r="146" spans="1:9" x14ac:dyDescent="0.25">
      <c r="A146" s="102"/>
      <c r="B146" s="103"/>
      <c r="C146" s="103"/>
      <c r="D146" s="103"/>
      <c r="E146" s="103"/>
      <c r="F146" s="103"/>
      <c r="G146" s="103"/>
      <c r="H146" s="103"/>
      <c r="I146" s="103"/>
    </row>
    <row r="147" spans="1:9" x14ac:dyDescent="0.25">
      <c r="A147" s="102"/>
      <c r="B147" s="103"/>
      <c r="C147" s="103"/>
      <c r="D147" s="103"/>
      <c r="E147" s="103"/>
      <c r="F147" s="103"/>
      <c r="G147" s="103"/>
      <c r="H147" s="103"/>
      <c r="I147" s="103"/>
    </row>
    <row r="148" spans="1:9" x14ac:dyDescent="0.25">
      <c r="A148" s="102"/>
      <c r="B148" s="103"/>
      <c r="C148" s="103"/>
      <c r="D148" s="103"/>
      <c r="E148" s="103"/>
      <c r="F148" s="103"/>
      <c r="G148" s="103"/>
      <c r="H148" s="103"/>
      <c r="I148" s="103"/>
    </row>
    <row r="149" spans="1:9" x14ac:dyDescent="0.25">
      <c r="A149" s="102"/>
      <c r="B149" s="103"/>
      <c r="C149" s="103"/>
      <c r="D149" s="103"/>
      <c r="E149" s="103"/>
      <c r="F149" s="103"/>
      <c r="G149" s="103"/>
      <c r="H149" s="103"/>
      <c r="I149" s="103"/>
    </row>
    <row r="150" spans="1:9" x14ac:dyDescent="0.25">
      <c r="A150" s="102"/>
      <c r="B150" s="103"/>
      <c r="C150" s="103"/>
      <c r="D150" s="103"/>
      <c r="E150" s="103"/>
      <c r="F150" s="103"/>
      <c r="G150" s="103"/>
      <c r="H150" s="103"/>
      <c r="I150" s="103"/>
    </row>
    <row r="151" spans="1:9" x14ac:dyDescent="0.25">
      <c r="A151" s="102"/>
      <c r="B151" s="103"/>
      <c r="C151" s="103"/>
      <c r="D151" s="103"/>
      <c r="E151" s="103"/>
      <c r="F151" s="103"/>
      <c r="G151" s="103"/>
      <c r="H151" s="103"/>
      <c r="I151" s="103"/>
    </row>
    <row r="152" spans="1:9" x14ac:dyDescent="0.25">
      <c r="A152" s="102"/>
      <c r="B152" s="103"/>
      <c r="C152" s="103"/>
      <c r="D152" s="103"/>
      <c r="E152" s="103"/>
      <c r="F152" s="103"/>
      <c r="G152" s="103"/>
      <c r="H152" s="103"/>
      <c r="I152" s="103"/>
    </row>
    <row r="153" spans="1:9" x14ac:dyDescent="0.25">
      <c r="A153" s="102"/>
      <c r="B153" s="103"/>
      <c r="C153" s="103"/>
      <c r="D153" s="103"/>
      <c r="E153" s="103"/>
      <c r="F153" s="103"/>
      <c r="G153" s="103"/>
      <c r="H153" s="103"/>
      <c r="I153" s="103"/>
    </row>
    <row r="154" spans="1:9" x14ac:dyDescent="0.25">
      <c r="A154" s="102"/>
      <c r="B154" s="103"/>
      <c r="C154" s="103"/>
      <c r="D154" s="103"/>
      <c r="E154" s="103"/>
      <c r="F154" s="103"/>
      <c r="G154" s="103"/>
      <c r="H154" s="103"/>
      <c r="I154" s="103"/>
    </row>
    <row r="155" spans="1:9" x14ac:dyDescent="0.25">
      <c r="A155" s="102"/>
      <c r="B155" s="103"/>
      <c r="C155" s="103"/>
      <c r="D155" s="103"/>
      <c r="E155" s="103"/>
      <c r="F155" s="103"/>
      <c r="G155" s="103"/>
      <c r="H155" s="103"/>
      <c r="I155" s="103"/>
    </row>
    <row r="156" spans="1:9" x14ac:dyDescent="0.25">
      <c r="A156" s="58" t="s">
        <v>204</v>
      </c>
      <c r="B156" s="58"/>
      <c r="C156" s="58"/>
      <c r="D156" s="58"/>
      <c r="E156" s="58"/>
      <c r="F156" s="58"/>
      <c r="G156" s="58"/>
      <c r="H156" s="58"/>
      <c r="I156" s="58"/>
    </row>
    <row r="157" spans="1:9" x14ac:dyDescent="0.25">
      <c r="A157" s="58"/>
      <c r="B157" s="58"/>
      <c r="C157" s="58"/>
      <c r="D157" s="58"/>
      <c r="E157" s="58"/>
      <c r="F157" s="58"/>
      <c r="G157" s="58"/>
      <c r="H157" s="58"/>
      <c r="I157" s="58"/>
    </row>
    <row r="158" spans="1:9" x14ac:dyDescent="0.25">
      <c r="A158" s="58" t="s">
        <v>36</v>
      </c>
      <c r="B158" s="126" t="s">
        <v>259</v>
      </c>
      <c r="C158" s="126"/>
      <c r="D158" s="126"/>
      <c r="E158" s="126"/>
      <c r="F158" s="126"/>
      <c r="G158" s="126"/>
      <c r="H158" s="126"/>
      <c r="I158" s="126"/>
    </row>
    <row r="159" spans="1:9" x14ac:dyDescent="0.25">
      <c r="A159" s="58"/>
      <c r="B159" s="126"/>
      <c r="C159" s="126"/>
      <c r="D159" s="126"/>
      <c r="E159" s="126"/>
      <c r="F159" s="126"/>
      <c r="G159" s="126"/>
      <c r="H159" s="126"/>
      <c r="I159" s="126"/>
    </row>
    <row r="160" spans="1:9" x14ac:dyDescent="0.25">
      <c r="A160" s="58"/>
      <c r="B160" s="126"/>
      <c r="C160" s="126"/>
      <c r="D160" s="126"/>
      <c r="E160" s="126"/>
      <c r="F160" s="126"/>
      <c r="G160" s="126"/>
      <c r="H160" s="126"/>
      <c r="I160" s="126"/>
    </row>
    <row r="161" spans="1:17" x14ac:dyDescent="0.25">
      <c r="A161" s="58"/>
      <c r="B161" s="126"/>
      <c r="C161" s="126"/>
      <c r="D161" s="126"/>
      <c r="E161" s="126"/>
      <c r="F161" s="126"/>
      <c r="G161" s="126"/>
      <c r="H161" s="126"/>
      <c r="I161" s="126"/>
    </row>
    <row r="162" spans="1:17" x14ac:dyDescent="0.25">
      <c r="A162" s="58"/>
      <c r="B162" s="126"/>
      <c r="C162" s="126"/>
      <c r="D162" s="126"/>
      <c r="E162" s="126"/>
      <c r="F162" s="126"/>
      <c r="G162" s="126"/>
      <c r="H162" s="126"/>
      <c r="I162" s="126"/>
    </row>
    <row r="163" spans="1:17" x14ac:dyDescent="0.25">
      <c r="A163" s="58"/>
      <c r="B163" s="126"/>
      <c r="C163" s="126"/>
      <c r="D163" s="126"/>
      <c r="E163" s="126"/>
      <c r="F163" s="126"/>
      <c r="G163" s="126"/>
      <c r="H163" s="126"/>
      <c r="I163" s="126"/>
    </row>
    <row r="164" spans="1:17" x14ac:dyDescent="0.25">
      <c r="A164" s="58"/>
      <c r="B164" s="126"/>
      <c r="C164" s="126"/>
      <c r="D164" s="126"/>
      <c r="E164" s="126"/>
      <c r="F164" s="126"/>
      <c r="G164" s="126"/>
      <c r="H164" s="126"/>
      <c r="I164" s="126"/>
    </row>
    <row r="165" spans="1:17" x14ac:dyDescent="0.25">
      <c r="A165" s="58"/>
      <c r="B165" s="126"/>
      <c r="C165" s="126"/>
      <c r="D165" s="126"/>
      <c r="E165" s="126"/>
      <c r="F165" s="126"/>
      <c r="G165" s="126"/>
      <c r="H165" s="126"/>
      <c r="I165" s="126"/>
      <c r="Q165" s="21"/>
    </row>
    <row r="172" spans="1:17" x14ac:dyDescent="0.25">
      <c r="D172" s="45"/>
    </row>
  </sheetData>
  <mergeCells count="301">
    <mergeCell ref="D81:E81"/>
    <mergeCell ref="G78:I78"/>
    <mergeCell ref="G79:I79"/>
    <mergeCell ref="G80:I80"/>
    <mergeCell ref="G81:I81"/>
    <mergeCell ref="A86:C86"/>
    <mergeCell ref="D86:E86"/>
    <mergeCell ref="G86:I86"/>
    <mergeCell ref="A118:A122"/>
    <mergeCell ref="A87:F87"/>
    <mergeCell ref="G87:H87"/>
    <mergeCell ref="G88:I88"/>
    <mergeCell ref="A107:A110"/>
    <mergeCell ref="B95:C95"/>
    <mergeCell ref="D95:E95"/>
    <mergeCell ref="G95:I95"/>
    <mergeCell ref="A94:A96"/>
    <mergeCell ref="A100:A102"/>
    <mergeCell ref="G110:I110"/>
    <mergeCell ref="B107:C107"/>
    <mergeCell ref="D107:E107"/>
    <mergeCell ref="B108:C108"/>
    <mergeCell ref="D108:E108"/>
    <mergeCell ref="B102:C102"/>
    <mergeCell ref="G102:I102"/>
    <mergeCell ref="D102:E102"/>
    <mergeCell ref="A104:G104"/>
    <mergeCell ref="A105:H105"/>
    <mergeCell ref="A106:C106"/>
    <mergeCell ref="D106:E106"/>
    <mergeCell ref="G106:I106"/>
    <mergeCell ref="G107:I107"/>
    <mergeCell ref="B103:C103"/>
    <mergeCell ref="D103:E103"/>
    <mergeCell ref="G103:I103"/>
    <mergeCell ref="D101:E101"/>
    <mergeCell ref="G77:I77"/>
    <mergeCell ref="D77:E77"/>
    <mergeCell ref="D83:E83"/>
    <mergeCell ref="A71:C71"/>
    <mergeCell ref="D71:E71"/>
    <mergeCell ref="G71:I71"/>
    <mergeCell ref="A72:I72"/>
    <mergeCell ref="A73:C73"/>
    <mergeCell ref="D73:E73"/>
    <mergeCell ref="G73:I73"/>
    <mergeCell ref="A74:C74"/>
    <mergeCell ref="D74:E74"/>
    <mergeCell ref="G74:I74"/>
    <mergeCell ref="A97:A99"/>
    <mergeCell ref="B98:C98"/>
    <mergeCell ref="D98:E98"/>
    <mergeCell ref="G98:I98"/>
    <mergeCell ref="A78:C78"/>
    <mergeCell ref="A79:C79"/>
    <mergeCell ref="A80:C80"/>
    <mergeCell ref="A81:C81"/>
    <mergeCell ref="D78:E78"/>
    <mergeCell ref="D79:E79"/>
    <mergeCell ref="G49:I49"/>
    <mergeCell ref="A48:C48"/>
    <mergeCell ref="D48:E48"/>
    <mergeCell ref="G48:I48"/>
    <mergeCell ref="A47:C47"/>
    <mergeCell ref="D47:E47"/>
    <mergeCell ref="G47:I47"/>
    <mergeCell ref="A56:C56"/>
    <mergeCell ref="D56:E56"/>
    <mergeCell ref="G56:I56"/>
    <mergeCell ref="A55:C55"/>
    <mergeCell ref="G55:I55"/>
    <mergeCell ref="A129:H129"/>
    <mergeCell ref="A158:A165"/>
    <mergeCell ref="B158:I165"/>
    <mergeCell ref="G115:I115"/>
    <mergeCell ref="G116:I116"/>
    <mergeCell ref="G117:I117"/>
    <mergeCell ref="A123:G123"/>
    <mergeCell ref="A124:H124"/>
    <mergeCell ref="A125:C125"/>
    <mergeCell ref="D125:F125"/>
    <mergeCell ref="G125:I125"/>
    <mergeCell ref="A126:C126"/>
    <mergeCell ref="D126:F126"/>
    <mergeCell ref="G126:I126"/>
    <mergeCell ref="A130:I142"/>
    <mergeCell ref="A143:I155"/>
    <mergeCell ref="A156:I157"/>
    <mergeCell ref="A127:G127"/>
    <mergeCell ref="A128:G128"/>
    <mergeCell ref="B117:C117"/>
    <mergeCell ref="D117:E117"/>
    <mergeCell ref="A113:A117"/>
    <mergeCell ref="G118:I118"/>
    <mergeCell ref="B110:C110"/>
    <mergeCell ref="D110:E110"/>
    <mergeCell ref="G119:I119"/>
    <mergeCell ref="B113:C113"/>
    <mergeCell ref="D113:E113"/>
    <mergeCell ref="B114:C114"/>
    <mergeCell ref="D114:E114"/>
    <mergeCell ref="B115:C115"/>
    <mergeCell ref="D115:E115"/>
    <mergeCell ref="G113:I113"/>
    <mergeCell ref="G114:I114"/>
    <mergeCell ref="B116:C116"/>
    <mergeCell ref="D116:E116"/>
    <mergeCell ref="A111:A112"/>
    <mergeCell ref="B111:C111"/>
    <mergeCell ref="D111:E111"/>
    <mergeCell ref="B112:C112"/>
    <mergeCell ref="D112:E112"/>
    <mergeCell ref="G120:I120"/>
    <mergeCell ref="G121:I121"/>
    <mergeCell ref="G122:I122"/>
    <mergeCell ref="B118:C118"/>
    <mergeCell ref="D118:E118"/>
    <mergeCell ref="B119:C119"/>
    <mergeCell ref="D119:E119"/>
    <mergeCell ref="B122:C122"/>
    <mergeCell ref="D122:E122"/>
    <mergeCell ref="B120:C120"/>
    <mergeCell ref="D120:E120"/>
    <mergeCell ref="B121:C121"/>
    <mergeCell ref="D121:E121"/>
    <mergeCell ref="G111:I111"/>
    <mergeCell ref="G112:I112"/>
    <mergeCell ref="A85:C85"/>
    <mergeCell ref="G85:I85"/>
    <mergeCell ref="A89:E89"/>
    <mergeCell ref="G89:I89"/>
    <mergeCell ref="D85:E85"/>
    <mergeCell ref="G108:I108"/>
    <mergeCell ref="G109:I109"/>
    <mergeCell ref="B109:C109"/>
    <mergeCell ref="D109:E109"/>
    <mergeCell ref="G99:I99"/>
    <mergeCell ref="D94:E94"/>
    <mergeCell ref="D96:E96"/>
    <mergeCell ref="D97:E97"/>
    <mergeCell ref="D99:E99"/>
    <mergeCell ref="B97:C97"/>
    <mergeCell ref="G97:I97"/>
    <mergeCell ref="B99:C99"/>
    <mergeCell ref="B100:C100"/>
    <mergeCell ref="G100:I100"/>
    <mergeCell ref="B101:C101"/>
    <mergeCell ref="G101:I101"/>
    <mergeCell ref="D100:E100"/>
    <mergeCell ref="A88:F88"/>
    <mergeCell ref="B94:C94"/>
    <mergeCell ref="G94:I94"/>
    <mergeCell ref="B96:C96"/>
    <mergeCell ref="G96:I96"/>
    <mergeCell ref="A92:E92"/>
    <mergeCell ref="A93:C93"/>
    <mergeCell ref="D93:E93"/>
    <mergeCell ref="G93:I93"/>
    <mergeCell ref="A90:E90"/>
    <mergeCell ref="G90:I90"/>
    <mergeCell ref="A91:E91"/>
    <mergeCell ref="G91:I91"/>
    <mergeCell ref="A82:C82"/>
    <mergeCell ref="G82:I82"/>
    <mergeCell ref="A83:C83"/>
    <mergeCell ref="G83:I83"/>
    <mergeCell ref="A84:C84"/>
    <mergeCell ref="G84:I84"/>
    <mergeCell ref="D82:E82"/>
    <mergeCell ref="A66:C66"/>
    <mergeCell ref="G66:I66"/>
    <mergeCell ref="A77:C77"/>
    <mergeCell ref="A76:I76"/>
    <mergeCell ref="D66:E66"/>
    <mergeCell ref="D84:E84"/>
    <mergeCell ref="G68:I68"/>
    <mergeCell ref="A69:C69"/>
    <mergeCell ref="D69:E69"/>
    <mergeCell ref="G69:I69"/>
    <mergeCell ref="A70:C70"/>
    <mergeCell ref="D70:E70"/>
    <mergeCell ref="G70:I70"/>
    <mergeCell ref="A75:C75"/>
    <mergeCell ref="D75:E75"/>
    <mergeCell ref="G75:I75"/>
    <mergeCell ref="D80:E80"/>
    <mergeCell ref="A60:C60"/>
    <mergeCell ref="G60:I60"/>
    <mergeCell ref="A61:C61"/>
    <mergeCell ref="G61:I61"/>
    <mergeCell ref="A62:I62"/>
    <mergeCell ref="D60:E60"/>
    <mergeCell ref="D61:E61"/>
    <mergeCell ref="A63:C63"/>
    <mergeCell ref="A64:C64"/>
    <mergeCell ref="G64:I64"/>
    <mergeCell ref="A65:C65"/>
    <mergeCell ref="G65:I65"/>
    <mergeCell ref="G63:I63"/>
    <mergeCell ref="D63:E63"/>
    <mergeCell ref="D64:E64"/>
    <mergeCell ref="D65:E65"/>
    <mergeCell ref="A67:I67"/>
    <mergeCell ref="A68:C68"/>
    <mergeCell ref="D68:E68"/>
    <mergeCell ref="A57:C57"/>
    <mergeCell ref="G57:I57"/>
    <mergeCell ref="A59:C59"/>
    <mergeCell ref="A51:C51"/>
    <mergeCell ref="G51:I51"/>
    <mergeCell ref="A53:C53"/>
    <mergeCell ref="A54:C54"/>
    <mergeCell ref="G54:I54"/>
    <mergeCell ref="A52:I52"/>
    <mergeCell ref="A58:I58"/>
    <mergeCell ref="D51:E51"/>
    <mergeCell ref="G53:I53"/>
    <mergeCell ref="D53:E53"/>
    <mergeCell ref="D54:E54"/>
    <mergeCell ref="D55:E55"/>
    <mergeCell ref="D57:E57"/>
    <mergeCell ref="D59:E59"/>
    <mergeCell ref="G59:I59"/>
    <mergeCell ref="A44:C44"/>
    <mergeCell ref="G44:I44"/>
    <mergeCell ref="A46:C46"/>
    <mergeCell ref="A50:C50"/>
    <mergeCell ref="G50:I50"/>
    <mergeCell ref="A40:C40"/>
    <mergeCell ref="G40:I40"/>
    <mergeCell ref="A41:C41"/>
    <mergeCell ref="G41:I41"/>
    <mergeCell ref="A42:C42"/>
    <mergeCell ref="G42:I42"/>
    <mergeCell ref="A45:I45"/>
    <mergeCell ref="D40:E40"/>
    <mergeCell ref="D41:E41"/>
    <mergeCell ref="D42:E42"/>
    <mergeCell ref="D44:E44"/>
    <mergeCell ref="D46:E46"/>
    <mergeCell ref="D50:E50"/>
    <mergeCell ref="G46:I46"/>
    <mergeCell ref="A43:C43"/>
    <mergeCell ref="D43:E43"/>
    <mergeCell ref="G43:I43"/>
    <mergeCell ref="A49:C49"/>
    <mergeCell ref="D49:E49"/>
    <mergeCell ref="A36:C36"/>
    <mergeCell ref="G36:I36"/>
    <mergeCell ref="A38:C38"/>
    <mergeCell ref="A39:C39"/>
    <mergeCell ref="G39:I39"/>
    <mergeCell ref="G32:I32"/>
    <mergeCell ref="A32:C32"/>
    <mergeCell ref="A35:C35"/>
    <mergeCell ref="G35:I35"/>
    <mergeCell ref="A37:I37"/>
    <mergeCell ref="D38:E38"/>
    <mergeCell ref="D39:E39"/>
    <mergeCell ref="G38:I38"/>
    <mergeCell ref="A33:C33"/>
    <mergeCell ref="D33:E33"/>
    <mergeCell ref="G33:I33"/>
    <mergeCell ref="A34:C34"/>
    <mergeCell ref="D34:E34"/>
    <mergeCell ref="G34:I34"/>
    <mergeCell ref="D16:I16"/>
    <mergeCell ref="G17:I17"/>
    <mergeCell ref="G20:I28"/>
    <mergeCell ref="A20:C20"/>
    <mergeCell ref="A21:C21"/>
    <mergeCell ref="A19:C19"/>
    <mergeCell ref="F19:I19"/>
    <mergeCell ref="A18:F18"/>
    <mergeCell ref="G18:I18"/>
    <mergeCell ref="D17:E17"/>
    <mergeCell ref="A26:C26"/>
    <mergeCell ref="A29:F29"/>
    <mergeCell ref="G29:H29"/>
    <mergeCell ref="A30:F30"/>
    <mergeCell ref="G30:I30"/>
    <mergeCell ref="A31:I31"/>
    <mergeCell ref="D32:E32"/>
    <mergeCell ref="D35:E35"/>
    <mergeCell ref="D36:E36"/>
    <mergeCell ref="A7:I8"/>
    <mergeCell ref="A9:I9"/>
    <mergeCell ref="A10:I10"/>
    <mergeCell ref="A11:I11"/>
    <mergeCell ref="A12:I12"/>
    <mergeCell ref="A13:D13"/>
    <mergeCell ref="E13:I13"/>
    <mergeCell ref="A22:C22"/>
    <mergeCell ref="A23:C23"/>
    <mergeCell ref="A24:C24"/>
    <mergeCell ref="A25:C25"/>
    <mergeCell ref="A27:C27"/>
    <mergeCell ref="A28:C28"/>
    <mergeCell ref="A14:I14"/>
    <mergeCell ref="A15:I15"/>
    <mergeCell ref="A16:C17"/>
  </mergeCells>
  <printOptions horizontalCentered="1"/>
  <pageMargins left="0" right="0" top="0.39370078740157483" bottom="0.39370078740157483" header="0.31496062992125984" footer="0.31496062992125984"/>
  <pageSetup scale="54" orientation="portrait" r:id="rId1"/>
  <rowBreaks count="6" manualBreakCount="6">
    <brk id="40" max="8" man="1"/>
    <brk id="71" max="8" man="1"/>
    <brk id="87" max="8" man="1"/>
    <brk id="96" max="8" man="1"/>
    <brk id="110" max="8" man="1"/>
    <brk id="127"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SAF </vt:lpstr>
      <vt:lpstr>'SAF '!Área_de_impresión</vt:lpstr>
      <vt:lpstr>'SAF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2019-02-01T12:54:25Z</cp:lastPrinted>
  <dcterms:created xsi:type="dcterms:W3CDTF">2018-01-22T14:01:07Z</dcterms:created>
  <dcterms:modified xsi:type="dcterms:W3CDTF">2019-04-09T20:53:49Z</dcterms:modified>
</cp:coreProperties>
</file>