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activeTab="2"/>
  </bookViews>
  <sheets>
    <sheet name="STP V1" sheetId="1" r:id="rId1"/>
    <sheet name="STP V2" sheetId="4" r:id="rId2"/>
    <sheet name="STP V3" sheetId="3" r:id="rId3"/>
  </sheets>
  <definedNames>
    <definedName name="_xlnm.Print_Area" localSheetId="0">'STP V1'!$A$1:$H$33</definedName>
    <definedName name="_xlnm.Print_Area" localSheetId="2">'STP V3'!$A$2:$I$111</definedName>
    <definedName name="_xlnm.Print_Titles" localSheetId="0">'STP V1'!$1:$9</definedName>
    <definedName name="_xlnm.Print_Titles" localSheetId="2">'STP V3'!$1:$13</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4" i="3" l="1"/>
  <c r="L73" i="3"/>
  <c r="L72" i="3"/>
  <c r="J60" i="3" l="1"/>
  <c r="K60" i="3" s="1"/>
  <c r="F22" i="3" l="1"/>
  <c r="F23" i="3"/>
  <c r="F24" i="3"/>
  <c r="J67" i="3" l="1"/>
  <c r="K67" i="3" s="1"/>
  <c r="K71" i="3" s="1"/>
  <c r="H72" i="3" l="1"/>
  <c r="I72" i="3" s="1"/>
  <c r="H68" i="3"/>
  <c r="I68" i="3" s="1"/>
  <c r="H61" i="3"/>
  <c r="I61" i="3" s="1"/>
  <c r="G48" i="3"/>
  <c r="I48" i="3" s="1"/>
  <c r="H73" i="3" l="1"/>
  <c r="I73" i="3" s="1"/>
  <c r="G26" i="3"/>
  <c r="I26" i="3" s="1"/>
  <c r="I74" i="3" l="1"/>
</calcChain>
</file>

<file path=xl/sharedStrings.xml><?xml version="1.0" encoding="utf-8"?>
<sst xmlns="http://schemas.openxmlformats.org/spreadsheetml/2006/main" count="428" uniqueCount="247">
  <si>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</si>
  <si>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</si>
  <si>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</si>
  <si>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</si>
  <si>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</si>
  <si>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</si>
  <si>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r>
      <t xml:space="preserve">2. DEPENDENCIA A EVALUAR:   </t>
    </r>
    <r>
      <rPr>
        <sz val="10"/>
        <color theme="1"/>
        <rFont val="Arial"/>
        <family val="2"/>
      </rPr>
      <t>Subdirección Técnica de Parques</t>
    </r>
  </si>
  <si>
    <r>
      <t>3. OBJETIVOS INSTITUCIONALES RELACIONADOS CON LA DEPENDENCIA:
Objetivo Estratégico 1</t>
    </r>
    <r>
      <rPr>
        <sz val="10"/>
        <color theme="1"/>
        <rFont val="Arial"/>
        <family val="2"/>
      </rPr>
      <t>. Mejorar la cobertura y las condiciones de infraestructura de los parques y escenarios, para el uso y disfrute de la población de Bogotá, D.C.</t>
    </r>
  </si>
  <si>
    <r>
      <t>4. PROYECTO DE INVERSIÓN:
1145-SOSTENIBILIDAD Y MEJORAMIENTO DE PARQUES ESPACIOS DE VIDA:</t>
    </r>
    <r>
      <rPr>
        <sz val="10"/>
        <color theme="1"/>
        <rFont val="Arial"/>
        <family val="2"/>
      </rPr>
      <t xml:space="preserve">
Ofrecer a los habitantes del Distrito Capital espacios adecuados, como son parques y escenarios, para la práctica recreativa, deportiva, de actividad física y la adecuada Utilización del tiempo libre</t>
    </r>
  </si>
  <si>
    <t>5. COMPROMISOS ASOCIADOS AL CUMPLIMIENTO DEL OBJETIVO INSTITUCIONAL</t>
  </si>
  <si>
    <t>6. MEDICION DE RESULTADOS</t>
  </si>
  <si>
    <t>6.1. INDICADOR</t>
  </si>
  <si>
    <t>6.2. RESULTADO 
(%)</t>
  </si>
  <si>
    <t>6.3. ANALISIS DE RESULTADOS</t>
  </si>
  <si>
    <t>PLAN ESTRATEGICO - METAS PROYECTO DE INVERSIÓN</t>
  </si>
  <si>
    <t>Para dar cumplimiento a este objetivo estratégico, la STC formuló dentro del Plan Estratégico X metas a desarrollar en la vigencia 2017, cuyos resultados de ejecución se presentan a  continuación:
1) 
2)
3)
Con el fin de complementar el análisis para la evaluación de esta dependencia, se revisaron los resultados obtenidos en auditorías, evaluaciones y seguimientos; planes de mejoramiento; mapas de riesgo; indicadores; los cuales arrojaron los siguientes resultados:
AUDITORIAS, EVALUACIONES Y SEGUIMIENTOS: Cantidad de ejercicios evaluadores y principales conclusiones y recomendaciones. Parámetro cualitativo
PLANES DE MEJORAMIENTO INTERNOS Y EXTERNO: Cantidad de hallazgos (discriminados por oportunidades de mejora, no conformidades y acciones preventivas), cantidad de hallazgos abiertos (discriminados en vencidos y prorrogados). En cuanto al PM con la Contraloría es necesario incluir información sobre las situaciones reincidentes y aquellas formuladas por el ente de control en vigencias anteriores y que al 31 de diciembre no han sido cerradas. Parámetro cuantitivo %
MAPA DE RIESGOS: Cantidad de riesgo administrados, nivel de cumplimiento de las acciones, eficacia de las acciones frente al riesgo. Parámetro cuantitativo %
INDICADORES DE GESTION DE CALIDAD: Total de acciones formuladas Acciones vencidas a 31 de diciembre y las prorrogadas. Parámetro cuantitativo %
INDICADORES DE ATENCIÓN A ENTES EXTERNOS DE CONTROL: (Con Myriam)</t>
  </si>
  <si>
    <t>2016 - 2020</t>
  </si>
  <si>
    <t>A ENERO 2017</t>
  </si>
  <si>
    <t>A DICICIEMBRE 2017</t>
  </si>
  <si>
    <t>Adecuar 64 canchas sintéticas</t>
  </si>
  <si>
    <t>Mantenimiento y operación de 103 parques y escenarios de diferentes escalas</t>
  </si>
  <si>
    <t>Implementar 295 acciones tendientes al cuidado responsable del medio ambiente en el Sistema Distrital de Parques</t>
  </si>
  <si>
    <t>Realizar 5 campañas de cultura ciudadana para el uso y cuidado del Sistema Distrital de Parques</t>
  </si>
  <si>
    <t>Generar 320 espacios de participación incidente que propenda por la sostenibilidad social del Sistema Distrital de Parques</t>
  </si>
  <si>
    <t>Adecuación y mejoramiento de 279 parques de escala vecinal y de bolsillo</t>
  </si>
  <si>
    <t>PLAN OPERATIVO</t>
  </si>
  <si>
    <t>SUBDIRECCIÓN</t>
  </si>
  <si>
    <t>Proponer y desarrollar 1  procedimiento para pago por aprovechamiento económico</t>
  </si>
  <si>
    <t>N° de parques codificados/N° de parques administrados</t>
  </si>
  <si>
    <t>Implementar 1 herramienta de supervisión y control de contratos de parques y/o escenarios entregados a terceros</t>
  </si>
  <si>
    <t>N° de parques y escenarios supervisados y controlados a través de la  herramienta / N° de parques y escenarios entregados a terceros</t>
  </si>
  <si>
    <t>Reducir como mínimo 5 puntos las reservas de acuerdo datos históricos de los proyectos</t>
  </si>
  <si>
    <t>Valor reservas a 31 de diciembre/valor Presupuesto apropiado</t>
  </si>
  <si>
    <t>ESCENARIOS</t>
  </si>
  <si>
    <t>Realizar sensibilizaciones sobre las mejores prácticas ambientales para agua y luz en 12 parques del Sistema Distrital de Parques</t>
  </si>
  <si>
    <t>N° de  sensibilizaciones realizadas / N° De sensibilizaciones programadas * 100.</t>
  </si>
  <si>
    <t>Intervenir 434 árboles en los parques del Sistema Distrital de Parques (Tala, Podas, Traslados, desenraizado, destoconado) en árboles de los parques del Sistema Distrital de Parques.</t>
  </si>
  <si>
    <t>N° de árboles intervenidos / N° de árboles programados a intervenir * 100</t>
  </si>
  <si>
    <t>Plantar 251 árboles en los parques del Sistema Distrital de Parques</t>
  </si>
  <si>
    <t>N° de árboles plantados / N° de árboles programados para plantación* 100</t>
  </si>
  <si>
    <t>Verificar la implementación del programa de saneamiento básico en 15 parques</t>
  </si>
  <si>
    <t>N° de Parques con programa de saneamiento básico / N° de Parques programados * 100</t>
  </si>
  <si>
    <t>Realizar y mantener actualizado 2 inventarios sobre los riesgos en la infraestructura de los parques administrados.</t>
  </si>
  <si>
    <t>N° de inventarios realizados / N° de inventarios programados * 100</t>
  </si>
  <si>
    <t>Realizar avalúos técnico comerciales en 96 parques de tipo zonal, metropolitano o regional</t>
  </si>
  <si>
    <t>N° de avalúos realizados / N° de avalúos programados*100</t>
  </si>
  <si>
    <t>Sensibilizar al personal de vigilancia y aseo en temas de atención al usuario y la importancia de realizar su trabajo para el Instituto</t>
  </si>
  <si>
    <t>Mejorar la atención a los usuarios de 22 parques administrados por el IDRD</t>
  </si>
  <si>
    <t>N° de parques atendidos /  N° total de parques programados*100</t>
  </si>
  <si>
    <t xml:space="preserve"> Realizar un instructivo de operación de 65 parques administrados por el IDRD a cada responsable de parque</t>
  </si>
  <si>
    <t>Documentos entregados a los parques / Total de documentos a entregar</t>
  </si>
  <si>
    <t>PROMOCIÓN</t>
  </si>
  <si>
    <t>Firmar 57 acuerdos ciudadanos enfocados al  Control y sostenibilidad  Social  del Sistema Distrital de Parques.</t>
  </si>
  <si>
    <t>N° de Acuerdos Ciudadanos firmados / N° Acuerdos Ciudadanos programadas *100</t>
  </si>
  <si>
    <t>Implementar 80 mesas de trabajo local  enfocadas a la Sostenibilidad Social del Sistema Distrital de Parques.</t>
  </si>
  <si>
    <t>N° de mesas de trabajo realizadas/N° de Mesas de trabajo programadas *100</t>
  </si>
  <si>
    <t>Generar  $2.000.000.000 de pesos en alianzas estratégicas con la empresa privada.</t>
  </si>
  <si>
    <t>Valor generado / Valor proyectado *100</t>
  </si>
  <si>
    <t>Implementar 1 módulo comercial para el área de Promoción de Servicios (levantamiento de requerimientos, desarrollo y pruebas).</t>
  </si>
  <si>
    <t>Modulo comercial en producción</t>
  </si>
  <si>
    <t>Recaudar $20.177.157.000 por aprovechamiento económico</t>
  </si>
  <si>
    <t>Recaudo registrado cuenta IDRD / Recaudo proyectado * 100</t>
  </si>
  <si>
    <t>SISTEMA DE CONTROL INTERNO</t>
  </si>
  <si>
    <t>Auditorias, Evaluaciones y Seguimientos</t>
  </si>
  <si>
    <t>Planes de Mejoramiento Interno</t>
  </si>
  <si>
    <t>Mapa de riesgos</t>
  </si>
  <si>
    <t>Indicador Atención Entes de Control Externo</t>
  </si>
  <si>
    <t>8. FECHA:</t>
  </si>
  <si>
    <t>9. FIRMA:</t>
  </si>
  <si>
    <t>META</t>
  </si>
  <si>
    <t>INDICADOR</t>
  </si>
  <si>
    <t>RESULTADO</t>
  </si>
  <si>
    <r>
      <t xml:space="preserve">Actividad 1. el indicador cambió, ya que no cumple la meta propuesta, esta quedó de la siguiente forma: Un procedimiento propuesto. De lo cual se actualizó el procedimiento para el último trimestre 2017. 4to. Trimestre:  Se oficializó por parte de la Subdirección Técnica de Parques los códigos a la Subdirección Administrativa y Financiera y a los administradores y auxiliares de parques, en conjunto con el Banco Davivienda. Se entregó afiche a cada administrador o auxiliar de parque. Listado de asistencia en la Subdirección Administrativa y Financiera. 
Se solicitó a la Subdirección Administrativa y financiera la modificación del procedimiento relacionado y se está colaborando en mesas de trabajo para su actualización. </t>
    </r>
    <r>
      <rPr>
        <sz val="8"/>
        <color rgb="FFFF0000"/>
        <rFont val="Arial"/>
        <family val="2"/>
      </rPr>
      <t xml:space="preserve">No se evidencia cumplimiento.
</t>
    </r>
    <r>
      <rPr>
        <sz val="8"/>
        <rFont val="Arial"/>
        <family val="2"/>
      </rPr>
      <t>Actividad 2. 4to. Trimestre:  Se implementó una herramienta de control de contratos de parques y/o escenarios entregados a terceros, la cual se viene utilizando en los contratos entregados a terceros nuevos. Evidencia: La evidencia se encuentra en el archivo de gestión del funcionario encargado de este control en la Subdirección.</t>
    </r>
    <r>
      <rPr>
        <sz val="8"/>
        <color rgb="FFFF0000"/>
        <rFont val="Arial"/>
        <family val="2"/>
      </rPr>
      <t xml:space="preserve">Verificar.
</t>
    </r>
    <r>
      <rPr>
        <sz val="8"/>
        <rFont val="Arial"/>
        <family val="2"/>
      </rPr>
      <t xml:space="preserve">Actividad 3. 4to. Trimestre: Se ejecutaron el 100% de las reservas presupuestadas para el 2017. </t>
    </r>
    <r>
      <rPr>
        <sz val="8"/>
        <color rgb="FFFF0000"/>
        <rFont val="Arial"/>
        <family val="2"/>
      </rPr>
      <t>Verificar.</t>
    </r>
  </si>
  <si>
    <r>
      <t xml:space="preserve">Actividad 1.  Primer trimestre: Castilla, Tibabuyes y Sauzalito. Segundo trimestre: La Fragua, Tunal y Estancia. Tercer trimestre: UDS, Complejo Acuático y Palacio de los Deportes. Cuarto trimestre: PRD, Cayetano Cañizares y Virrey Sur. Evidencia: archivo de gestión de los funcionarios encargados del tema ambiental. </t>
    </r>
    <r>
      <rPr>
        <sz val="8"/>
        <color rgb="FFFF0000"/>
        <rFont val="Arial"/>
        <family val="2"/>
      </rPr>
      <t xml:space="preserve">Verificar.
</t>
    </r>
    <r>
      <rPr>
        <sz val="8"/>
        <rFont val="Arial"/>
        <family val="2"/>
      </rPr>
      <t>Actividad 2.</t>
    </r>
    <r>
      <rPr>
        <sz val="8"/>
        <color rgb="FFFF0000"/>
        <rFont val="Arial"/>
        <family val="2"/>
      </rPr>
      <t xml:space="preserve"> </t>
    </r>
    <r>
      <rPr>
        <sz val="8"/>
        <rFont val="Arial"/>
        <family val="2"/>
      </rPr>
      <t>Esta actividad cambió de meta en el tercer trimestre de la vigencia reduciendola al 46% del total de la meta (200).</t>
    </r>
    <r>
      <rPr>
        <sz val="8"/>
        <color rgb="FFFF0000"/>
        <rFont val="Arial"/>
        <family val="2"/>
      </rPr>
      <t xml:space="preserve"> Adicionalmente en el año 2016 se observó que hu8bo una sobre ejecución de la meta de 300. Preguntar.</t>
    </r>
    <r>
      <rPr>
        <sz val="8"/>
        <rFont val="Arial"/>
        <family val="2"/>
      </rPr>
      <t xml:space="preserve"> El cumplimiento de los 200 árboles se realizaron en los dos promeros trimestres. Evidencia: en el archivo de gestión de los funcionarios encargados del tema ambiental. </t>
    </r>
    <r>
      <rPr>
        <sz val="8"/>
        <color rgb="FFFF0000"/>
        <rFont val="Arial"/>
        <family val="2"/>
      </rPr>
      <t>Verificar</t>
    </r>
    <r>
      <rPr>
        <sz val="8"/>
        <rFont val="Arial"/>
        <family val="2"/>
      </rPr>
      <t xml:space="preserve">. 
Actividad 3. Esta actividad cambió de meta en el tercer trimestre de la vigencia reduciendola al 36% del total de la meta (91). Esto debido a La meta de esta actividad se modificó por cuanto el Decreto 531 de 2010, por el cual se reglamenta la silvicultura urbana, zonas verdes y la jardinería en Bogotá y se definen Ias responsabilidades de las Entidades Distritales en relación con el tema y se dictan otras disposiciones, se encuentra en modificación, y cuya modificación implicaría que el Instituto no tendría bajo su responsabilidad el realizar estas actividades. </t>
    </r>
    <r>
      <rPr>
        <sz val="8"/>
        <color rgb="FFFF0000"/>
        <rFont val="Arial"/>
        <family val="2"/>
      </rPr>
      <t xml:space="preserve">Verificar.
</t>
    </r>
    <r>
      <rPr>
        <sz val="8"/>
        <rFont val="Arial"/>
        <family val="2"/>
      </rPr>
      <t xml:space="preserve">Actividad 4.  Primer trimestre:Castilla, Tibabuyes, Nacional, Independencia y Plaza de Toros. Segundo trimestre: Gimnasio del Norte, Campín y Virgilio Barco. Tercer trimestre: Villa de los Alpes, Gaitán Cortés, UDS, San Cristobal y Velódromo 1o de Mayo. Cuarto trimestre: PRD y Cayetano Cañizares. Evidencia: archivo de gestión de los funcionarios encargados del tema ambiental. </t>
    </r>
    <r>
      <rPr>
        <sz val="8"/>
        <color rgb="FFFF0000"/>
        <rFont val="Arial"/>
        <family val="2"/>
      </rPr>
      <t xml:space="preserve">Verificar.
</t>
    </r>
    <r>
      <rPr>
        <sz val="8"/>
        <rFont val="Arial"/>
        <family val="2"/>
      </rPr>
      <t xml:space="preserve">Actividad 5. El cumplimiento se realizó en el segundo y cuarto trimestre. Evidencias: en el archivo de gestión del contratista del Sistema de Gestión de Calidad. </t>
    </r>
    <r>
      <rPr>
        <sz val="8"/>
        <color rgb="FFFF0000"/>
        <rFont val="Arial"/>
        <family val="2"/>
      </rPr>
      <t xml:space="preserve">Verificar.
</t>
    </r>
    <r>
      <rPr>
        <sz val="8"/>
        <rFont val="Arial"/>
        <family val="2"/>
      </rPr>
      <t xml:space="preserve">Actividad 6. El cumplimiento se dio en el segundo trimestre. Evidencias: En el archivo de gestión del jefe del área Administración de Escenarios. </t>
    </r>
    <r>
      <rPr>
        <sz val="8"/>
        <color rgb="FFFF0000"/>
        <rFont val="Arial"/>
        <family val="2"/>
      </rPr>
      <t>Verificar</t>
    </r>
    <r>
      <rPr>
        <sz val="8"/>
        <rFont val="Arial"/>
        <family val="2"/>
      </rPr>
      <t xml:space="preserve">.
Actividad 8. El cumplimiento se realizó en el segundo trimestre. Evidencias: En el archivo de gestión de los funcionarios encargados del tema en el área Administración de Escenarios. </t>
    </r>
    <r>
      <rPr>
        <sz val="8"/>
        <color rgb="FFFF0000"/>
        <rFont val="Arial"/>
        <family val="2"/>
      </rPr>
      <t>Verificar</t>
    </r>
    <r>
      <rPr>
        <sz val="8"/>
        <rFont val="Arial"/>
        <family val="2"/>
      </rPr>
      <t xml:space="preserve">.
Actividad 9. El cumplimiento se realizó en el tercer (20) y cuarto trimestre (45). Evidencias: En el archivo de gestión del encargado de calidad del área de Administración de Escenarios. </t>
    </r>
    <r>
      <rPr>
        <sz val="8"/>
        <color rgb="FFFF0000"/>
        <rFont val="Arial"/>
        <family val="2"/>
      </rPr>
      <t>Verificar</t>
    </r>
    <r>
      <rPr>
        <sz val="8"/>
        <rFont val="Arial"/>
        <family val="2"/>
      </rPr>
      <t xml:space="preserve">. 
</t>
    </r>
  </si>
  <si>
    <t xml:space="preserve">Verificar las actividades 3 y 4.
La actividad 5 fue eliminada Por medio del memorando No. 161303 fechado el 19 de abril de 2017, se solicita la eliminacion una actividad  de la actividad No. 3 "Generar  ingresos por aprovechamiento económico del uso con motivación económica del espacio público del SDP" esta dado, que se encuentra relacionada en el SIG en Indicadores de Gestión del  Proceso, por lo anterior no se puede medir doble vez.  </t>
  </si>
  <si>
    <r>
      <t xml:space="preserve">En el mes de abril 2017: Disminución de $ 600 millones de pesos por traslado de recursos entre proyectos. Resolución 260 de fecha abril 11 de 2017. Afectando la actividad 1. 
En el mes de mayo 2017: Adición de $ 21.100 millones de pesos por traslado de recursos entre proyectos. Resolución 318 de mayo de 2017. Se refomula el plan con memorandos Nos. 119483,123503,161183, 179203 de fechas marzo 23 y 27, abril 3 y 19 y mayo 3 de 2017. </t>
    </r>
    <r>
      <rPr>
        <sz val="8"/>
        <color rgb="FFFF0000"/>
        <rFont val="Arial"/>
        <family val="2"/>
      </rPr>
      <t>Creación meta No. 6</t>
    </r>
    <r>
      <rPr>
        <sz val="8"/>
        <color theme="1"/>
        <rFont val="Arial"/>
        <family val="2"/>
      </rPr>
      <t>, 144. (No afectan las metas anteriores).
En el mes de julio 2017: Adición de $ 15.000 millones de pesos. Decreto 365 de 2017 de julio 13 de 2017, Alcaldía Mayor de Bogotá. Adición presupuestal a varios proyectos de inversión.Refomulación con memorandos Nos. 119483, 123503, 161183, 179203 de fechas marzo 23 y 27, abril 3 y 19 y mayo 3 de 2017. Creación meta No. 6, 144. Refomulación con memorando 333893 de fecha agosto 2 de 2017.</t>
    </r>
    <r>
      <rPr>
        <sz val="8"/>
        <color rgb="FFFF0000"/>
        <rFont val="Arial"/>
        <family val="2"/>
      </rPr>
      <t xml:space="preserve"> Ajuste meta No. 6 de 144 a 90</t>
    </r>
    <r>
      <rPr>
        <sz val="8"/>
        <color theme="1"/>
        <rFont val="Arial"/>
        <family val="2"/>
      </rPr>
      <t xml:space="preserve">. 
En el mes de agosto 2017: Adición de $ 13.751 millones de pesos. Resolución No. 624 de agosto 23 de 2017. Traslado entre proyectos. Disminución de $ 150 millones de pesos. Resolución No. 630 de agosto 29 de 2017. Traslado entre proyectos. </t>
    </r>
    <r>
      <rPr>
        <sz val="8"/>
        <color rgb="FFFF0000"/>
        <rFont val="Arial"/>
        <family val="2"/>
      </rPr>
      <t xml:space="preserve">Ajuste meta No. 1 de 24 a 25.
Adicionalmente, en la sumatoria del cuatrenio se establece que el acumulado para el segundo año, en las actividades son: 
1. Reportado a diciembre 2016: 2; reportado a diciembre  2017: 25. Total: 27 canchas adecuadas. Faltando una ejecución de 58%
3. Reportado a diciembre 2016: 35; reportado a diciembre  2017: 103. Total: 138 espacios para participación. Faltando una ejecución de 57%
4.Reportado a diciembre 2016:1; reportado a diciembre  2017:1. Totoal: 2 campañas. Faltando una ejecución de 60%
5.Reportado a diciembre 2016:40; reportado a diciembre  2017:70. Totoal: 110 espacios de participación. Faltando una ejecución de 65%
6. Reportado a diciembre 2016:0; reportado a diciembre  2017:60. Totoal:60 adecuaciones y mejoramiento de parques vecinales. Faltando una ejecución de 78% </t>
    </r>
  </si>
  <si>
    <r>
      <t xml:space="preserve">24 </t>
    </r>
    <r>
      <rPr>
        <sz val="11"/>
        <color rgb="FFFF0000"/>
        <rFont val="Arial"/>
        <family val="2"/>
      </rPr>
      <t>- 25</t>
    </r>
    <r>
      <rPr>
        <sz val="11"/>
        <color theme="1"/>
        <rFont val="Arial"/>
        <family val="2"/>
      </rPr>
      <t xml:space="preserve"> </t>
    </r>
  </si>
  <si>
    <r>
      <t xml:space="preserve">144 </t>
    </r>
    <r>
      <rPr>
        <sz val="11"/>
        <color rgb="FFFF0000"/>
        <rFont val="Arial"/>
        <family val="2"/>
      </rPr>
      <t>- 90</t>
    </r>
  </si>
  <si>
    <t>SEGUIMIENTO OCI</t>
  </si>
  <si>
    <t>Se constató el cumplimiento de esta meta en términos de cantidad y oportunidad.</t>
  </si>
  <si>
    <t xml:space="preserve">Aunque la meta fue cumplida y replanteada para el tercer trimestre, adicionando la adecuación de una cancha. De la totalidad de las canchas, entregadas a la comunidad son 18, recibido después de observaciones 3 y 4 aún en obra (próximas a terminar) por falta de ripio de caucho granulado y sus especificaciones técnicas. </t>
  </si>
  <si>
    <t>Son las actividades que se desarrollan por medio del convenio con el Jardin Botánico (estipuladas en el convenio, se evidencian en los informes que se realizan para el pago). Se constató el cumplimiento de esta meta en términos de cantidad y oportunidad.</t>
  </si>
  <si>
    <t xml:space="preserve">Se modificó el procedimiento de la SAF; se porponen mejoras al procedimiento establecido. Sin embargo, no se desarrolló el procedimiento. </t>
  </si>
  <si>
    <t>La meta establecida se cumplió para el presupuesto inicial; sin embargo, en el transcurso del año se adicionaron recursos, además del traslado entre proyectos, los cuales hasta el mes de septiembre ingresaron. Lo que conllevó al no cumplimiento de la meta, por el corto tiempo de ejecución. Las reservas del año 2016 fueron de 34%, la idea era bajarlas al 29% y por el contrario (con las adiciones) quedó en un 41%.</t>
  </si>
  <si>
    <t xml:space="preserve">Se verificaron los 2 inventarios sobre los riesgos  en la infraestructura de los parques administrados, sin embargo, la matriz del segundo semestre a pesar de estar consolidada, faltan algunos datos para la clasificación del riesgo. </t>
  </si>
  <si>
    <t>Se constató el cumplimiento de esta meta en términos de cantidad y oportunidad. Ya se están haciendo las capacitaciones con los gestores para el desarrollo.</t>
  </si>
  <si>
    <t>Se constató el cumplimiento de esta meta en términos de cantidad y oportunidad. Se manifestó que las alianzas estratégicas competentes en la ciclovía a partir del año 2018, se realizarán por medio de la dirección. Lo que va en contravía de los procedimientos (manifestar).</t>
  </si>
  <si>
    <t xml:space="preserve">No se cumplió debido a que los recursos entraron en el mes de mayo, por lo cual la meta debió ser replanteada en el mes de julio. Adicionalmente para el cumplimiento, se realizó una licitación la cual un grupo de los tres quedó decierta. </t>
  </si>
  <si>
    <t xml:space="preserve">A la fecha, se encuentran 14 no conformidades abiertos en el aplicativo ISOLUCIÓN y 7 no conformidades pendientes de plan de mejoramiento de la última Auditoría (anteriormente descrito). De los cuales todas se encuentran vigentes y con plazo de ejecución. El hallazgo 172 correspondientes a los TOKEN fue abierta el 16 de febrero de 2015 y aún no se ha completado; es urgente cambiar de estrategia y/o de acción para controlar el apriovechamiento económico y poder dar cierre a la actividad. </t>
  </si>
  <si>
    <r>
      <rPr>
        <b/>
        <sz val="11"/>
        <rFont val="Arial"/>
        <family val="2"/>
      </rPr>
      <t>Auditoría:</t>
    </r>
    <r>
      <rPr>
        <sz val="11"/>
        <rFont val="Arial"/>
        <family val="2"/>
      </rPr>
      <t xml:space="preserve"> Auditoría de la Subdirección Técnica de Parques 2017. En donde las oportunidades de mejora vienen inmersas en cada capítulo y se ralizaron 7 hallazgos; el informe final se remitió mediante radicado No. 621653 del 29/12/2017. De lo cual aún se encuentra en espera del plan de mejoraniento debido a cuestiones contractuales de personal.  
</t>
    </r>
    <r>
      <rPr>
        <b/>
        <sz val="11"/>
        <rFont val="Arial"/>
        <family val="2"/>
      </rPr>
      <t>Evaluaciones y seguimientos:</t>
    </r>
    <r>
      <rPr>
        <sz val="11"/>
        <rFont val="Arial"/>
        <family val="2"/>
      </rPr>
      <t xml:space="preserve"> 
•Módulos de aprovechamiento económico. Se presentaron 6 oportunidades de mejora y 3 hallazgos; el informe final se remitió mediante radicado No. 108573 del 14/03/2017. De la cual se abrieron las NC 423, 424 y 425 en el aplicativo ISOLUCIÓN. 
•Seguimiento Sendero Monserrate "Semana Santa". Se presentaron 5 oportunidades de mejora: el informe final se remitió mediante radicado No. 152383 del 11/04/2017.
•Sendero Monserrate: Se presentaron 3 oportunidades de mejora y 1 hallazgo; el informe final se remitió mediante raridaco No. 196403 del 11/05/2017.
•Contratos de mantenimiento (cerramientos, zonas duras y mobiliario): Se presentaron 7 oportunidades de mejora y 2 hallazgos; el informe final se remitió mediante radicado No. 336163 del 03/08/2017. De la cual se abrieron las NC 453 y 454 en el aplicativo ISOLUCIÓN. 
•Puntos de radicación: Se presentaron 4 oportunidades de mejora; el informe final se remitió mediante radicado No. 619583 del 28/12/2017.
Adicionalmente, se realizó el Seguimiento al Festival de Verano a la Subdirección Técnica de Recreación y Deportes, pero de la cual el hallazgo No. 517 el aplicativo ISOLUCIÓN, es competencia de la Subdirección Técnica de Parques. 
Los aspectos urgentes a resaltar, son: 
•Actualización del Manual de Aprovechamiento Económico
•Reforzar supervición de contratos en cuanto a personal
•Restitución del bien
•Vigilancia en cuanto al aprovechamiento económico
•Permisos y exoneración de escenarios con las ligas deportivas
•Democratización de espacios.
•Permisos y/o contratos de los espacios entregados a terceros</t>
    </r>
  </si>
  <si>
    <r>
      <t xml:space="preserve">La Subdirección Técnica de Parques identificó 6 riesgos: 
•Accidentalidad de los usuarios en el uso de los parques y/o escenarios: zona de riesgo: extremo, medición: mensual. No se materializó el riesgo.
• Cuando se adelantan los procesos públicos de selección de contratistas y proveedores no se garantiza la idoneidad de los seleccionados para prestar los servicios de apoyo para el desarrollo del proceso:  zona de riesgo: alto, medición: semestral. No se materializó el riesgo.
 •Lesiones a los usuarios por ingreso de armas blancas y/o de fuego a los parques y/o escenarios: zona de riesgo: alto, medición: mensual. No se materializó el riesgo.
•No cumplir con las metas establecidas en el proyecto de inversión - Parques: zona de riesgo: moderado, medición: mensual. </t>
    </r>
    <r>
      <rPr>
        <sz val="11"/>
        <color rgb="FFFF0000"/>
        <rFont val="Arial"/>
        <family val="2"/>
      </rPr>
      <t>Se materializó el riesgo</t>
    </r>
    <r>
      <rPr>
        <sz val="11"/>
        <rFont val="Arial"/>
        <family val="2"/>
      </rPr>
      <t xml:space="preserve">.
•  Pérdida de recursos en el aprovechamiento económico de los parques y escenarios: zona de riesgo: moderado, medición: mensual. </t>
    </r>
    <r>
      <rPr>
        <sz val="11"/>
        <color rgb="FFFF0000"/>
        <rFont val="Arial"/>
        <family val="2"/>
      </rPr>
      <t>Se materializó el riesgo</t>
    </r>
    <r>
      <rPr>
        <sz val="11"/>
        <rFont val="Arial"/>
        <family val="2"/>
      </rPr>
      <t>.
• Retraso en la legalización del contrato que requieren garantía: zona de riesgo: alto, medición: mensual. No se materializó el riesgo.</t>
    </r>
  </si>
  <si>
    <t>Se recibieron 417 solicitudes, de las cuales 387 se contestaron a tiempo y 30 extemporáneos</t>
  </si>
  <si>
    <t xml:space="preserve">Revisada la información disponible sobre el particular, se encontraron 36 hallazgos para los cuales se formularon 45 acciones: 
•De las cuales 35 de las acciones se encuentran para verificación y cierre por parte de la Contraloría  de Bogotá.
•La actividad del hallazgo 3.6.3.1/800 aunque la Contraloría de Bogotá aún no la revisó para cierre, esta se encuentra vencida y sin el 100% de ejecución.
•Se encuentran 9 actividades correspondiendes a la auditoría de código 16/2017 abiertas, dentro de los términos y en ejecución.
La actividad del hallazgo 2.2.3.1.1.5/16 se considera inefectiva después de revisión por parte de la Contraloría de Bogotá como lo comunica en el seguimiento del plan de mejoramiento del PAD 2017.  
Las actividades correspondientes a los hallazgos 3.1.1.1.1/16 y 3.1/599 se consideran incumplidas después de revisión por parte de la Contraloría de Bogotá como lo comunica en el seguimiento del plan de mejoramiento del PAD 2017, sin embargo para el momento de la revisión ya se encuentran cumplidas. </t>
  </si>
  <si>
    <r>
      <t xml:space="preserve">7. RECOMENDACIONES DE MEJORAMIENTO DE LA OFICINA DE CONTROL INTERNO:
</t>
    </r>
    <r>
      <rPr>
        <sz val="10"/>
        <color theme="1"/>
        <rFont val="Arial"/>
        <family val="2"/>
      </rPr>
      <t>•</t>
    </r>
    <r>
      <rPr>
        <b/>
        <sz val="10"/>
        <color theme="1"/>
        <rFont val="Arial"/>
        <family val="2"/>
      </rPr>
      <t xml:space="preserve"> </t>
    </r>
    <r>
      <rPr>
        <sz val="10"/>
        <color theme="1"/>
        <rFont val="Arial"/>
        <family val="2"/>
      </rPr>
      <t xml:space="preserve">Es necesario redefinir o buscar otra herramienta para el control de los ingresos por aprovechamiento económico.
• Es urgente la aprobación y actualización del Manual de aprovechamiento económico.
</t>
    </r>
  </si>
  <si>
    <t xml:space="preserve">6. EVALUACION DE LA OFICINA DE CONTROL INTERNO A LOS COMPROMISOS DE LA DEPENDENCIA:
</t>
  </si>
  <si>
    <t xml:space="preserve">Indicadores de Gestión de calidad </t>
  </si>
  <si>
    <t>Planes de mejoramiento Externo</t>
  </si>
  <si>
    <r>
      <t>La Subdirección Técnica de Parques cuenta con 4 indicadores de gestión de calidad: 
• Aprovechamiento económico de parques y/o escenarios: Se observa el cumplimiento del indicador (</t>
    </r>
    <r>
      <rPr>
        <sz val="11"/>
        <color rgb="FFFF0000"/>
        <rFont val="Arial"/>
        <family val="2"/>
      </rPr>
      <t>verificar con la Jefe los valores</t>
    </r>
    <r>
      <rPr>
        <sz val="11"/>
        <rFont val="Arial"/>
        <family val="2"/>
      </rPr>
      <t>)
•Ejecución del PAC - Administración de parques y escenarios: Se observa el cumplimiento del indicado.
• Ejecución presupuestal - Administración de parques y escenarios: Según el seguimiento del indicador, la meta se cumplió, sin embargo ya que las reservas alcanzan un  41% lo ejecutado por la Subdirección, no puede ser el 99% (puede que esté comprometido, pero no ejecutado,</t>
    </r>
    <r>
      <rPr>
        <sz val="11"/>
        <color rgb="FFFF0000"/>
        <rFont val="Arial"/>
        <family val="2"/>
      </rPr>
      <t xml:space="preserve"> hablar con la Jefe</t>
    </r>
    <r>
      <rPr>
        <sz val="11"/>
        <rFont val="Arial"/>
        <family val="2"/>
      </rPr>
      <t xml:space="preserve">)
•Satisfacción de los usuarios escenarios especiales. </t>
    </r>
    <r>
      <rPr>
        <sz val="11"/>
        <color rgb="FFFF0000"/>
        <rFont val="Arial"/>
        <family val="2"/>
      </rPr>
      <t>(no se tiene permiso sobre este indicador)</t>
    </r>
    <r>
      <rPr>
        <sz val="11"/>
        <rFont val="Arial"/>
        <family val="2"/>
      </rPr>
      <t xml:space="preserve">
</t>
    </r>
  </si>
  <si>
    <t>Revisada la información disponible sobre el particular, se encontraron 27 hallazgos para los cuales se formularon 41 acciones con fecha de terminación antes del 31 de diciembre de 2017: 
• De las cuales 23 de las acciones se encuentran para verificación y cierre por parte de la Contraloría  de Bogotá.
• La Contraloría de Bogotá en Auditorías PAD de los años 2016 y 2017 consideraron inefectivas 3 actividades: 2.2.1.3.18 cod 17 vigencia 2015; 2.2.1.3.19 cod 17 vigencia 2015 y 2.2.1.1.1 cod 17 vigencia 2015
•.La Contraloría de Bogotá en Auditorías PAD de los años 2016 y 2017 consideraron incumplidas 15 actividades: 2.1- 1 cod 807 vigencia 2014; 2.1- 2 cod 807 vigencia 2014; 2.1- 3 cod 807 vigencia 2014; 2.2 - 1cod 807 vigencia 2014; 2.2 - 2 cod 807 vigencia 2014; 2.2 - 3.cod 807 vigencia 2014; 2.4 - 1.cod 807 vigencia 2014; 2.4 - 2 cod 807 vigencia 2014; 2.6 cod 807 vigencia 2014; 2.7 cod 807 vigencia 2014; 2.8.1 cod 807 vigencia 2014; 2.8.2 cod 807 vigencia 2014; 2.8.3 cod 807 vigencia 2014; 3.1.1.1.1 cod 16 vigencia 2016 y 3.6.3.1 cod 800 vigencia 2012</t>
  </si>
  <si>
    <t>MAPA DE RIESGOS</t>
  </si>
  <si>
    <t>Cuando se adelantan los procesos públicos de selección de contratistas y proveedores no se garantiza la idoneidad de los seleccionados para prestar los servicios de apoyo para el desarrollo del proceso</t>
  </si>
  <si>
    <t>No cumplir con las metas establecidas en el proyecto de inversión - Parques</t>
  </si>
  <si>
    <t>RIESGO</t>
  </si>
  <si>
    <t>ANÁLISIS DE RESULTADO</t>
  </si>
  <si>
    <t xml:space="preserve">NÚMERO DE ACCIDENTES DE LOS USUARIOS REPORTADOS POR CAUSALIDAD DEL IDRD EN LOS INFORMES DE GESTIÓN DE PARQUES  </t>
  </si>
  <si>
    <t xml:space="preserve">NÚMERO DE PROPUESTAS EVALUADAS DENTRO DE LOS PROCESOS LICITATORIOS DE MANTENIMIENTO / NÚMERO DE PROPUESTAS RECIBIDAS DENTRO DE LOS PROCESOS LICITATORIOS DE MANTENIMIENTO X 100  </t>
  </si>
  <si>
    <t xml:space="preserve">NÚMERO DE LESIONES POR ARMA BLANCA Y/O FUEGO A USUARIOS EN PARQUES Y ESCENARIOS ADMINISTRADOS POR EL IDRD  </t>
  </si>
  <si>
    <t xml:space="preserve">(NO. DE METAS MENSUALES QUE CUMPLIERON CON LA EJECUCIÓN / NO. DE METAS MENSUALES PROGRAMADAS) X 100 </t>
  </si>
  <si>
    <t xml:space="preserve"> (NÚMERO DE CONSIGNACIONES ADULTERADAS O FALSIFICADAS / NÚMERO TOTAL DE CONSIGNACIONES) X 100  </t>
  </si>
  <si>
    <t xml:space="preserve">NÚMERO DE CONTRATOS ADJUDICADOS / NÚMERO DE CONTRATOS PROGRAMADOS X 100  </t>
  </si>
  <si>
    <t>INDICADORES DE GESTIÓN DE CALIDAD</t>
  </si>
  <si>
    <t>DESCRIPCIÓN</t>
  </si>
  <si>
    <t>Satisfacción de los usuarios escenarios especiales</t>
  </si>
  <si>
    <t xml:space="preserve"> Ejecución presupuestal - Administración de parques y escenarios</t>
  </si>
  <si>
    <t>Ejecución del PAC - Administración de parques y escenarios</t>
  </si>
  <si>
    <t>Aprovechamiento económico de parques y/o escenarios</t>
  </si>
  <si>
    <t xml:space="preserve"> Se observa el cumplimiento del indicador (verificar con la Jefe los valores y Alvaro Arrieta)</t>
  </si>
  <si>
    <t xml:space="preserve"> Se observa el cumplimiento del indicador.</t>
  </si>
  <si>
    <t>Accidentalidad de los usuarios en el uso de los parques y/o escenarios</t>
  </si>
  <si>
    <t>Pérdida de recursos en el aprovechamiento económico de los parques y escenario</t>
  </si>
  <si>
    <t>Lesiones a los usuarios por ingreso de armas blancas y/o de fuego a los parques y/o escenarios</t>
  </si>
  <si>
    <t xml:space="preserve">  Zona de riesgo: extremo, medición: mensual. No se materializó el riesgo.</t>
  </si>
  <si>
    <t xml:space="preserve">Zona de riesgo: alto, medición: mensual. No se materializó el riesgo.  Es importante que al actualizar el riesgo para que no se supedite a la consecuencia (lesion con arma blanca y/o de fuego),  ya que el riesgo es el robo o atraco y no la consecuencias del mismo.  </t>
  </si>
  <si>
    <t xml:space="preserve"> Zona de riesgo: alto, medición: semestral. No se materializó el riesgo</t>
  </si>
  <si>
    <t>91.77</t>
  </si>
  <si>
    <t xml:space="preserve">Zona de riesgo: moderado, medición: mensual. Se materializó el riesgo. No se cumplió debido a que la meta: Adecuación y mejoramiento de 279 parques de escala vecinal y de bolsillo en donde tenían que intervenir 90 parques para el año 2017 y se declaró decierta el grupo 2 de la licitación, sin cumplir con la adecuación y mejoramiento de 30 parques. </t>
  </si>
  <si>
    <t xml:space="preserve">Se constató el cumplimiento de esta meta en términos de cantidad y oportunidad. Algunas de estas empresas son Gatorade, Bimbo, entre otros. </t>
  </si>
  <si>
    <t>Zona de riesgo: moderado, medición: mensual. Se materializó el riesgo. Es necesario generar diferentes acciones más eficaces para el control por aprovechamiento económico.</t>
  </si>
  <si>
    <t xml:space="preserve"> Zona de riesgo: alto, medición: mensual. No se materializó el riesgo.</t>
  </si>
  <si>
    <t>Recortes Presupuestales por baja ejecución de los recursos asignados</t>
  </si>
  <si>
    <t>No se reportó seguimiento alguno sobre el seguimiento al indicador</t>
  </si>
  <si>
    <t>(No. de encuestas con evaluación satisfactoria / No. Total de encuestas realizadas) x 100</t>
  </si>
  <si>
    <t>Se mejoró el servicio y/o se amplió la cobertura de gratuidad de los baños a los parques: PRD, UDS, Nacional, Tunal, Gaitana, Sauzalito, Castilla, Tibabuyes, La Fragua y el Estadio Olaya. Los otros parques ya contaban con el servicio.</t>
  </si>
  <si>
    <r>
      <rPr>
        <b/>
        <sz val="10"/>
        <rFont val="Arial"/>
        <family val="2"/>
      </rPr>
      <t>Auditoría:</t>
    </r>
    <r>
      <rPr>
        <sz val="10"/>
        <rFont val="Arial"/>
        <family val="2"/>
      </rPr>
      <t xml:space="preserve"> Auditoría de la Subdirección Técnica de Parques 2017. En donde las oportunidades de mejora vienen inmersas en cada capítulo y se formularon 7 hallazgos. De lo cual aún se encuentra en espera del plan de mejoramiento debido a cuestiones contractuales de personal.
</t>
    </r>
    <r>
      <rPr>
        <b/>
        <sz val="10"/>
        <rFont val="Arial"/>
        <family val="2"/>
      </rPr>
      <t>Evaluaciones y seguimientos:</t>
    </r>
    <r>
      <rPr>
        <sz val="10"/>
        <rFont val="Arial"/>
        <family val="2"/>
      </rPr>
      <t xml:space="preserve"> 
•Módulos de aprovechamiento económico. Se presentaron 6 oportunidades de mejora y 3 hallazgos. De la cual se abrieron las NC 423, 424 y 425 en el aplicativo ISOLUCIÓN. 
•Seguimiento Sendero Monserrate "Semana Santa". Se presentaron 5 oportunidades de mejora.
•Sendero Monserrate: Se presentaron 3 oportunidades de mejora y 1 hallazgo. No se ha formulado plan de mejoramiento para esta acción.
•Contratos de mantenimiento (cerramientos, zonas duras y mobiliario): Se presentaron 7 oportunidades de mejora y 2 hallazgos. De la cual se abrieron las NC 453 y 454 en el aplicativo ISOLUCIÓN. 
•Puntos de radicación: Se presentaron 4 oportunidades de mejora.
Adicionalmente, se realizó el Seguimiento al Festival de Verano de la Subdirección Técnica de Recreación y Deportes, pero de la cual el hallazgo No. 517 el aplicativo ISOLUCIÓN, es competencia de la Subdirección Técnica de Parques. 
Los principales aspectos  que requieren atención prioritaria por parte de esta Subdirección, son: 
•Actualización del Manual de Aprovechamiento Económico
•Reforzar supervisión de contratos en cuanto a personal
•Restitución del bien
•Vigilancia en cuanto al aprovechamiento económico
•Permisos y exoneración de escenarios con las ligas deportivas
•Democratización de espacios.
•Permisos y/o contratos de los espacios entregados a terceros</t>
    </r>
  </si>
  <si>
    <r>
      <t xml:space="preserve">En el mes de abril 2017: Disminución de $ 600 millones de pesos por traslado de recursos entre proyectos. Resolución 260 de fecha abril 11 de 2017. Afectando la actividad 1. 
En el mes de mayo 2017: Adición de $ 21.100 millones de pesos por traslado de recursos entre proyectos. Resolución 318 de mayo de 2017. Se refomula el plan con memorandos Nos. 119483,123503,161183, 179203 de fechas marzo 23 y 27, abril 3 y 19 y mayo 3 de 2017. </t>
    </r>
    <r>
      <rPr>
        <sz val="9"/>
        <color rgb="FFFF0000"/>
        <rFont val="Arial"/>
        <family val="2"/>
      </rPr>
      <t>Creación meta No. 6</t>
    </r>
    <r>
      <rPr>
        <sz val="9"/>
        <color theme="1"/>
        <rFont val="Arial"/>
        <family val="2"/>
      </rPr>
      <t>, 144. (No afectan las metas anteriores).
En el mes de julio 2017: Adición de $ 15.000 millones de pesos. Decreto 365 de 2017 de julio 13 de 2017, Alcaldía Mayor de Bogotá. Adición presupuestal a varios proyectos de inversión.Refomulación con memorandos Nos. 119483, 123503, 161183, 179203 de fechas marzo 23 y 27, abril 3 y 19 y mayo 3 de 2017. Creación meta No. 6, 144. Refomulación con memorando 333893 de fecha agosto 2 de 2017.</t>
    </r>
    <r>
      <rPr>
        <sz val="9"/>
        <color rgb="FFFF0000"/>
        <rFont val="Arial"/>
        <family val="2"/>
      </rPr>
      <t xml:space="preserve"> Ajuste meta No. 6 de 144 a 90</t>
    </r>
    <r>
      <rPr>
        <sz val="9"/>
        <color theme="1"/>
        <rFont val="Arial"/>
        <family val="2"/>
      </rPr>
      <t xml:space="preserve">. 
En el mes de agosto 2017: Adición de $ 13.751 millones de pesos. Resolución No. 624 de agosto 23 de 2017. Traslado entre proyectos. Disminución de $ 150 millones de pesos. Resolución No. 630 de agosto 29 de 2017. Traslado entre proyectos. </t>
    </r>
    <r>
      <rPr>
        <sz val="9"/>
        <color rgb="FFFF0000"/>
        <rFont val="Arial"/>
        <family val="2"/>
      </rPr>
      <t xml:space="preserve">Ajuste meta No. 1 de 24 a 25.
Adicionalmente, en la sumatoria del cuatrenio se establece que el acumulado para el segundo año, en las actividades son: 
1. Reportado a diciembre 2016: 2; reportado a diciembre  2017: 25. Total: 27 canchas adecuadas. Faltando una ejecución de 58%
3. Reportado a diciembre 2016: 35; reportado a diciembre  2017: 103. Total: 138 espacios para participación. Faltando una ejecución de 57%
4.Reportado a diciembre 2016:1; reportado a diciembre  2017:1. Totoal: 2 campañas. Faltando una ejecución de 60%
5.Reportado a diciembre 2016:40; reportado a diciembre  2017:70. Totoal: 110 espacios de participación. Faltando una ejecución de 65%
6. Reportado a diciembre 2016:0; reportado a diciembre  2017:60. Totoal:60 adecuaciones y mejoramiento de parques vecinales. Faltando una ejecución de 78% </t>
    </r>
  </si>
  <si>
    <t>(Ingresos del mes + Acumulado de los ingresos del mes anterrior)/Ingresos anuales proyectados)x100</t>
  </si>
  <si>
    <t>(PAC ejecutado / PAC programado) x 100; Meta Mínimo 90%</t>
  </si>
  <si>
    <t>(Presupuesto Ejecutado al periodo de medición / Presupuesto Programado para el año)x100</t>
  </si>
  <si>
    <t>La meta establecida se cumplió para el presupuesto inicial; sin embargo, en el transcurso del año se adicionaron recursos, además del traslado entre proyectos, los cuales hasta el mes de septiembre ingresaron. Lo que conllevó al no cumplimiento de la meta, por el corto tiempo de ejecución. Las reservas del año 2016 fueron de 34%, la meta era bajarlas al 29% y por el contrario (con las adiciones) quedó en un 33.35%.</t>
  </si>
  <si>
    <r>
      <t xml:space="preserve">Actividad 1. el indicador cambió, ya que no cumple la meta propuesta, esta quedó de la siguiente forma: Un procedimiento propuesto. De lo cual se actualizó el procedimiento para el último trimestre 2017. 4to. Trimestre:  Se oficializó por parte de la Subdirección Técnica de Parques los códigos a la Subdirección Administrativa y Financiera y a los administradores y auxiliares de parques, en conjunto con el Banco Davivienda. Se entregó afiche a cada administrador o auxiliar de parque. Listado de asistencia en la Subdirección Administrativa y Financiera. 
Se solicitó a la Subdirección Administrativa y financiera la modificación del procedimiento relacionado y se está colaborando en mesas de trabajo para su actualización. </t>
    </r>
    <r>
      <rPr>
        <sz val="10"/>
        <color rgb="FFFF0000"/>
        <rFont val="Arial"/>
        <family val="2"/>
      </rPr>
      <t xml:space="preserve">No se evidencia cumplimiento.
</t>
    </r>
    <r>
      <rPr>
        <sz val="10"/>
        <rFont val="Arial"/>
        <family val="2"/>
      </rPr>
      <t>Actividad 2. 4to. Trimestre:  Se implementó una herramienta de control de contratos de parques y/o escenarios entregados a terceros, la cual se viene utilizando en los contratos entregados a terceros nuevos. Evidencia: La evidencia se encuentra en el archivo de gestión del funcionario encargado de este control en la Subdirección.</t>
    </r>
    <r>
      <rPr>
        <sz val="10"/>
        <color rgb="FFFF0000"/>
        <rFont val="Arial"/>
        <family val="2"/>
      </rPr>
      <t xml:space="preserve">
</t>
    </r>
    <r>
      <rPr>
        <sz val="10"/>
        <rFont val="Arial"/>
        <family val="2"/>
      </rPr>
      <t xml:space="preserve">Actividad 3. 4to. Trimestre: Se ejecutaron el 100% de las reservas presupuestadas para el 2017. </t>
    </r>
  </si>
  <si>
    <r>
      <t xml:space="preserve">Actividad 1.  Primer trimestre: Castilla, Tibabuyes y Sauzalito. Segundo trimestre: La Fragua, Tunal y Estancia. Tercer trimestre: UDS, Complejo Acuático y Palacio de los Deportes. Cuarto trimestre: PRD, Cayetano Cañizares y Virrey Sur. Evidencia: archivo de gestión de los funcionarios encargados del tema ambiental. </t>
    </r>
    <r>
      <rPr>
        <sz val="10"/>
        <color rgb="FFFF0000"/>
        <rFont val="Arial"/>
        <family val="2"/>
      </rPr>
      <t xml:space="preserve">
</t>
    </r>
    <r>
      <rPr>
        <sz val="10"/>
        <rFont val="Arial"/>
        <family val="2"/>
      </rPr>
      <t>Actividad 2.</t>
    </r>
    <r>
      <rPr>
        <sz val="10"/>
        <color rgb="FFFF0000"/>
        <rFont val="Arial"/>
        <family val="2"/>
      </rPr>
      <t xml:space="preserve"> </t>
    </r>
    <r>
      <rPr>
        <sz val="10"/>
        <rFont val="Arial"/>
        <family val="2"/>
      </rPr>
      <t>Esta actividad cambió de meta en el tercer trimestre de la vigencia reduciendola al 46% del total de la meta (200).</t>
    </r>
    <r>
      <rPr>
        <sz val="10"/>
        <color rgb="FFFF0000"/>
        <rFont val="Arial"/>
        <family val="2"/>
      </rPr>
      <t xml:space="preserve"> Adicionalmente en el año 2016 se observó que hu8bo una sobre ejecución de la meta de 300. Preguntar.</t>
    </r>
    <r>
      <rPr>
        <sz val="10"/>
        <rFont val="Arial"/>
        <family val="2"/>
      </rPr>
      <t xml:space="preserve"> El cumplimiento de los 200 árboles se realizaron en los dos promeros trimestres. Evidencia: en el archivo de gestión de los funcionarios encargados del tema ambiental. </t>
    </r>
    <r>
      <rPr>
        <sz val="10"/>
        <rFont val="Arial"/>
        <family val="2"/>
      </rPr>
      <t xml:space="preserve">
Actividad 3. Esta actividad cambió de meta en el tercer trimestre de la vigencia reduciendola al 36% del total de la meta (91). Esto debido a La meta de esta actividad se modificó por cuanto el Decreto 531 de 2010, por el cual se reglamenta la silvicultura urbana, zonas verdes y la jardinería en Bogotá y se definen Ias responsabilidades de las Entidades Distritales en relación con el tema y se dictan otras disposiciones, se encuentra en modificación, y cuya modificación implicaría que el Instituto no tendría bajo su responsabilidad el realizar estas actividades. </t>
    </r>
    <r>
      <rPr>
        <sz val="10"/>
        <color rgb="FFFF0000"/>
        <rFont val="Arial"/>
        <family val="2"/>
      </rPr>
      <t xml:space="preserve">
</t>
    </r>
    <r>
      <rPr>
        <sz val="10"/>
        <rFont val="Arial"/>
        <family val="2"/>
      </rPr>
      <t xml:space="preserve">Actividad 4.  Primer trimestre:Castilla, Tibabuyes, Nacional, Independencia y Plaza de Toros. Segundo trimestre: Gimnasio del Norte, Campín y Virgilio Barco. Tercer trimestre: Villa de los Alpes, Gaitán Cortés, UDS, San Cristobal y Velódromo 1o de Mayo. Cuarto trimestre: PRD y Cayetano Cañizares. Evidencia: archivo de gestión de los funcionarios encargados del tema ambiental. </t>
    </r>
    <r>
      <rPr>
        <sz val="10"/>
        <color rgb="FFFF0000"/>
        <rFont val="Arial"/>
        <family val="2"/>
      </rPr>
      <t xml:space="preserve">
</t>
    </r>
    <r>
      <rPr>
        <sz val="10"/>
        <rFont val="Arial"/>
        <family val="2"/>
      </rPr>
      <t xml:space="preserve">Actividad 5. El cumplimiento se realizó en el segundo y cuarto trimestre. Evidencias: en el archivo de gestión del contratista del Sistema de Gestión de Calidad. </t>
    </r>
    <r>
      <rPr>
        <sz val="10"/>
        <color rgb="FFFF0000"/>
        <rFont val="Arial"/>
        <family val="2"/>
      </rPr>
      <t xml:space="preserve">
</t>
    </r>
    <r>
      <rPr>
        <sz val="10"/>
        <rFont val="Arial"/>
        <family val="2"/>
      </rPr>
      <t>Actividad 6. El cumplimiento se dio en el segundo trimestre. Evidencias: En el archivo de gestión del jefe del área Administración de Escenarios.</t>
    </r>
    <r>
      <rPr>
        <sz val="10"/>
        <rFont val="Arial"/>
        <family val="2"/>
      </rPr>
      <t xml:space="preserve">
Actividad 8. El cumplimiento se realizó en el segundo trimestre. Evidencias: En el archivo de gestión de los funcionarios encargados del tema en el área Administración de Escenarios. </t>
    </r>
    <r>
      <rPr>
        <sz val="10"/>
        <rFont val="Arial"/>
        <family val="2"/>
      </rPr>
      <t xml:space="preserve">
Actividad 9. El cumplimiento se realizó en el tercer (20) y cuarto trimestre (45). Evidencias: En el archivo de gestión del encargado de calidad del área de Administración de Escenarios. </t>
    </r>
    <r>
      <rPr>
        <sz val="10"/>
        <rFont val="Arial"/>
        <family val="2"/>
      </rPr>
      <t xml:space="preserve">
</t>
    </r>
  </si>
  <si>
    <t xml:space="preserve">
La actividad 5 fue eliminada Por medio del memorando No. 161303 fechado el 19 de abril de 2017, se solicita la eliminacion una actividad  de la actividad No. 3 "Generar  ingresos por aprovechamiento económico del uso con motivación económica del espacio público del SDP" esta dado, que se encuentra relacionada en el SIG en Indicadores de Gestión del  Proceso, por lo anterior no se puede medir doble vez.  </t>
  </si>
  <si>
    <t xml:space="preserve"> Se observa el cumplimiento del indicador, aunque quedó el 33,33% de reservas para el año 2018.</t>
  </si>
  <si>
    <t xml:space="preserve">A la fecha, el plan de mejoramiento interno está conformado por 21 no conformidades, de las cuales para 14 se formularon acciones (se encuentran vigentes y en plazo de ejecución) en el aplicativo ISOlucion y 7 que aún están pendientes por plan de mejoramiento. Es importante que las actividades que se plantean en el plan de mejoramiento eliminen la causa raíz de los hallazgos.
Vale la pena mencionar lo sucedido con el hallazgo 172 de ISOlucion, el cual se abrio en febrero de 2015 y, a pesar de haberse implementado la acción propuesta, ésta no ha sido efectiva por cuanto no se utiliza la herramienta dispusta por el IDRD, para la verificación del recaudo por aprovechamiento económico. Lo anterior, luego de transcurrir casi 3 años de haberse formulado la acción. (Ejemplos: dos consignaciones por valor de $138.000 cada una en el Parque Cayetano Cañizares: 1. fecha 11 de abril 2017 a nombre de Sebastian Pérez y número de consignación: 233515 y 2. fecha 20 de abril 2017 a nombre de y Brayan Pérez y número de consignación: 859741. Parque Eduardo Santos: fecha: 05 de diciembre 2017, a nombre de: William Talero "Escuela de Fútbol La Paz" y número de consignación: 2400 por un valor de $1.300.000, entre otros casos. </t>
  </si>
  <si>
    <t>Realizar un instructivo de operación de 65 parques administrados por el IDRD a cada responsable de parque</t>
  </si>
  <si>
    <r>
      <rPr>
        <b/>
        <sz val="10"/>
        <color theme="1"/>
        <rFont val="Arial"/>
        <family val="2"/>
      </rPr>
      <t>6. EVALUACION DE LA OFICINA DE CONTROL INTERNO A LOS COMPROMISOS DE LA DEPENDENCIA:</t>
    </r>
    <r>
      <rPr>
        <sz val="10"/>
        <color theme="1"/>
        <rFont val="Arial"/>
        <family val="2"/>
      </rPr>
      <t xml:space="preserve">
Es de resaltar en esta Subdirección la actividad propuesta en el Plan Operativo: Reducir como mínimo 5 puntos las reservas de acuerdo datos históricos de los proyectos. Pese a que no se cumplió por diferentes factores ajenos; es una actividad que compromete a la Subdirección a mejorar su desempeño. Es una meta que se debería replicar en las diferentes Áreas. Adicionalmente el inventario de riesgos de la infraestructura de los parques administrado, es una herramienta útil para el cronograma de priorización y así mismo la planeación de la gestión de la Subdirección. 
Adicionalmente, en la sumatoria del cuatrenio se establece que el acumulado para el segundo año, en las actividades son: 
1. Reportado a diciembre 2016: 2; reportado a diciembre  2017: 25. Total: 27 canchas adecuadas. Faltando una ejecución de 58%
3. Reportado a diciembre 2016: 35; reportado a diciembre  2017: 103. Total: 138 espacios para participación. Faltando una ejecución de 57%
4.Reportado a diciembre 2016:1; reportado a diciembre  2017:1. Totoal: 2 campañas. Faltando una ejecución de 60%
5.Reportado a diciembre 2016:40; reportado a diciembre  2017:70. Totoal: 110 espacios de participación. Faltando una ejecución de 65%
6. Reportado a diciembre 2016:0; reportado a diciembre  2017:60. Totoal:60 adecuaciones y mejoramiento de parques vecinales. Faltando una ejecución de 78% 
</t>
    </r>
  </si>
  <si>
    <t>5. MEDICION DE RESULTADOS</t>
  </si>
  <si>
    <t>5.1. INDICADOR</t>
  </si>
  <si>
    <r>
      <t>4. PROYECTO DE INVERSIÓN:
1145-SOSTENIBILIDAD Y MEJORAMIENTO DE PARQUES ESPACIOS DE VIDA:</t>
    </r>
    <r>
      <rPr>
        <sz val="10"/>
        <color theme="1"/>
        <rFont val="Arial"/>
        <family val="2"/>
      </rPr>
      <t xml:space="preserve">
Ofrecer a los habitantes del Distrito Capital espacios adecuados, como son parques y escenarios, para la práctica recreativa, deportiva, de actividad física y la adecuada Utilización del tiempo libre.</t>
    </r>
  </si>
  <si>
    <t>5. PLAN ESTRATEGICO - METAS PROYECTO DE INVERSIÓN</t>
  </si>
  <si>
    <t>5.2. 
RESULTADO  (%)</t>
  </si>
  <si>
    <t>5.3. ANALISIS DE RESULTADOS</t>
  </si>
  <si>
    <t>A. CALIFICACION PLAN ESTRATEGICO</t>
  </si>
  <si>
    <t>5. PLAN OPERATIVO</t>
  </si>
  <si>
    <t>SUBDIRECCION</t>
  </si>
  <si>
    <t>B. CALIFICACION PLAN OPERATIVO</t>
  </si>
  <si>
    <t>5. SISTEMA DE CONTROL INTERNO</t>
  </si>
  <si>
    <t>Auditorias, Evaluaciones y Seguimientos 50%</t>
  </si>
  <si>
    <t>Planes de Mejoramiento Interno 10%</t>
  </si>
  <si>
    <t>Planes de mejoramiento Externo 10%</t>
  </si>
  <si>
    <t>RESULTADO  (%)</t>
  </si>
  <si>
    <t>ANALISIS DE RESULTADOS</t>
  </si>
  <si>
    <t>Calificación Mapa de Riesgos</t>
  </si>
  <si>
    <t>Indicadores de Gestión de calidad</t>
  </si>
  <si>
    <t>Calificación Indicadores de Gestión</t>
  </si>
  <si>
    <t>INDICADOR (% DE CUMPLIMIENTO)</t>
  </si>
  <si>
    <t>ANALISIS DE RESULTADO</t>
  </si>
  <si>
    <t>Calificación Indicador Atención Entes de Control Externo</t>
  </si>
  <si>
    <t>C. CALIFICACION SISTEMA DE CONTROL INTERNO</t>
  </si>
  <si>
    <t>A ENERO 2018</t>
  </si>
  <si>
    <t>A DICICIEMBRE 2018</t>
  </si>
  <si>
    <r>
      <t xml:space="preserve">Adecuar 86 canchas sintéticas </t>
    </r>
    <r>
      <rPr>
        <sz val="9"/>
        <color theme="1"/>
        <rFont val="Arial"/>
        <family val="2"/>
      </rPr>
      <t xml:space="preserve">(Fuente SEGPLAN A 31/12/2018) </t>
    </r>
  </si>
  <si>
    <t>Mantenimiento y operación de 108 parques y escenarios de diferentes escalas</t>
  </si>
  <si>
    <t>Adecuación y mejoramiento de 329 parques de escala vecinal y de bolsillo</t>
  </si>
  <si>
    <t>La STP modificó a 30 la magnitud de la meta en canchas sintéticas, de las cuales 24 se entregaron en el primer semestre de 2018, quedando pendiente 6 canchas para entregar en el mes de diciembre; sin embargo y de acuerdo con la información suministrada por la STP, para ésta meta se entregaron las siguientes canchas: La Europa, Villa de los Sauces, Nuevo Muzo, Urbanización Antioquia, Gorgonzola y Luces Villa Rica; información que no es consistente con la visita realizada por la Oficina de Control Interno  el 22 de enero de 2019, donde se visitó las canchas:  Villa de los Sauces con un avance aproximado de 90%; Gorgonzola avance aproximado del 60%; Luces Villa Rica con un avance aproximado del 70%, lo que indica que no se puede afirmar que están terminadas al 100% .
Presupuestalmente, a la meta 1 se asignó según SEGPLAN con corte a 31/12/2018 un presupuesto de $45.958.000.000 y ejecutó el 100%, sin embargo, de acuerdo con la información de PREDIS, se comprometió el valor de $44.530.890.248, quedando pendiente por comprometer el valor de $1.427.109.752,00, así mismo de lo comprometido paso a reservas el valor de $ 32.364.916.718,00 equivalente al  72,68% de lo comprometido.</t>
  </si>
  <si>
    <t>En el primer semestre se ejecutó 30 de las 65 actividades propuestas, con un cumplimiento de 46.15%. ahora bien, para el segundo semestre se reporta 7 grandes actividades, que corresponden a: 1) Empradización de zonas verdes a once (11) parques; 2) Planea de saneamiento básico a cuatro (4) parques; 3) Mitigación de incendios forestales a un (1) parque; 4)restauración ecológica a tres (3) parques; 5) mantenimiento de pozos profundos a tres (3) parques; 6) Sensibilizaciones a la comunidad a tres (3) parques y 7) Mantenimiento integral a Jardines a diez (10) parques, con ello se completa las 35 actividades en el segundo semestre, cumpliendo la meta física programada. Se constató el cumplimiento de esta meta en términos de cantidad y oportunidad.
Para el año 2018, se suscribieron nueve (9) contratos entre los cuales se encuentras: Contratos Interadministrativo: 1; Ordenes de Pago: 3; Mantenimiento: 1; de Prestación de Servicios: 1 y Convenios interadministrativos: 3, por valor de $2.337.787.134, de los cuales se giraron  $1.610.416.201, correspondiente a un 68,89% y  conformando reservas por el orden de  $727.370.933 que equivale a un 31.11%</t>
  </si>
  <si>
    <t>La STP  cuenta con una matriz de "Parques con actividades 2018", en donde se discriminan 21 actividades a realizar en la vigencia 2018 que se deben atender con los diferentes contratos tales como: vigilancia, EAAB, ASEO, CODENSA, gas, teléfono, aseo, fumigación, entre otros), así mimo la STP para la ejecución de la meta 2 previó el cumplimiento a través de tres grandes actividades, tales como: 1) Mantenimiento preventivo y correctivo de parques que se componen  2) Operación Parques y Escenarios Administrados y  3) Administración de Parques y Escenarios administrado. Por lo que se constató el cumplimiento de esta meta de acuerdo con lo planeado. 
Presupuestalmente a la meta 2 se asignó según SEGPLAN con corte a 31/12/2018 un presupuesto de $109.220 millones de pesos y ejecutó el valor de $108.725 correspondiente al  99.55%, sin embargo, de acuerdo con la información de PREDIS, se comprometió el valor de $110.093.163.640,00, quedando pendiente por comprometer el valor de $873.163.640, sin embargo, esto no afecta la ejecución final de todo el proyecto, toda vez que se hacen traslados a través de cambios de montos entre conceptos de gastos, así mismo de lo comprometido se constituyo reservas por valor de $54.228.779.041, equivalente al 49%.</t>
  </si>
  <si>
    <t>Pérdida de recursos en el aprovechamiento económico de los parques y escenarios.</t>
  </si>
  <si>
    <t>Pérdida de recursos en el aprovechamiento económico de parques y escenarios Formula: (Recursos económicos reportados dejados de percibir en el período/Recursos económicos programados por aprovechamiento económico en el período)*100</t>
  </si>
  <si>
    <t>Recortes presupuestales por baja ejecución de los recursos asignados.</t>
  </si>
  <si>
    <t>Seguimiento a contratos adjudicados
Formula (No. de contratos adjudicados/Total de contratos programados)*100</t>
  </si>
  <si>
    <t>Zona de riesgo: Calificación Extremo y valoración alto.
No se materializó el riesgo. Se cumplió con la meta de comprometer los recursos destinados al proyecto de inversión en un 99.72%.</t>
  </si>
  <si>
    <t xml:space="preserve">Cuando se adelantan los procesos públicos de selección de contratistas y proveedores no se asegura la idoneidad de los seleccionados para  prestar las obras y servicios de apoyo para el desarrollo del proceso.
</t>
  </si>
  <si>
    <t xml:space="preserve">Evaluación ofertas mantenimiento de parques. Formula: (No. de procesos licitatorios de mantenimiento con propuestas evaluadas/Total de procesos licitatorios de mantenimiento con propuestas para evaluar)*100  </t>
  </si>
  <si>
    <t>Lesiones a usuarios en parques y escenarios Formula: Número de lesiones por arma blanca y/o fuego a usuarios en parques y escenarios administrados por la entidad</t>
  </si>
  <si>
    <t>Accidentalidad de los usuarios en el uso de los parques y/o escenarios administrados por causalidad de la entidad.</t>
  </si>
  <si>
    <t xml:space="preserve">Accidentalidad de usuarios por el uso de parques y/o escenarios. Formula: (Número de accidentes de usuarios reportados por causalidad de la entidad en los informes de gestión de parques)  </t>
  </si>
  <si>
    <t>No cumplir con las metas establecidas en el proyecto de inversión - Subdirección Técnica de Parques.</t>
  </si>
  <si>
    <t>Cumplimiento de metas en el proyecto de inversión - Parques Formula: (No. de metas que cumplieron con lo programado en el período a evaluar/Total de metas programadas en el período a evaluar del proyecto de inversión - Parques)* 100</t>
  </si>
  <si>
    <t>Reducir como mínimo 4 porciento de las reservas del presupuesto inicial asignado a la Subdirección, de acuerdo a datos históricos de los proyectos</t>
  </si>
  <si>
    <t>Valor reservas a 31 de diciembre / valor Presupuesto apropiado</t>
  </si>
  <si>
    <t>Para esta meta la dependencia reportó un nivel de cumplimiento del 100%; la OCI  verificó Predis Vs Informe Ejecutivo 2017/2018, donde se evidencia el cumplimiento de la meta</t>
  </si>
  <si>
    <t>Realizar 2 socializaciones correspondientes a la documentación vigente del (los) procesos a su cargo</t>
  </si>
  <si>
    <t>N° de socializaciones realizadas</t>
  </si>
  <si>
    <t>Registrar 4 seguimientos a los planes de acción abiertos a reportar, con la calidad y oportunidad requerida.</t>
  </si>
  <si>
    <t>N° de planes de acción con reporte de seguimiento en Isolución según trimestre a evaluar</t>
  </si>
  <si>
    <t>Registrar 12 mediciones de los indicadores a su cargo, teniendo en cuenta el realizar un adecuado análisis de datos, con la calidad y oportunidad requerida.</t>
  </si>
  <si>
    <t>N° de indicadores de gestión reportados en Isolución según trimestre a evaluar</t>
  </si>
  <si>
    <t>Realizar 3 seguimientos de las actividades a cargo en el PAAC</t>
  </si>
  <si>
    <t xml:space="preserve">Se reportó la información en oportunidad para el seguimiento del PAAC en las fechas previstas por la OCI </t>
  </si>
  <si>
    <t>N°  sensibilizaciones realizadas.</t>
  </si>
  <si>
    <t>N° de Parques con programa de saneamiento básico</t>
  </si>
  <si>
    <t>Realizar 2 inventarios sobre los riesgos en la infraestructura de los parques administrados.</t>
  </si>
  <si>
    <t>N° de inventarios realizados.</t>
  </si>
  <si>
    <t>Realizar 2 sensibilizaciones  al personal de vigilancia y aseo en temas de atención al usuario y la importancia de realizar su trabajo para el Instituto</t>
  </si>
  <si>
    <t>N°   sensibilizaciones realizadas.</t>
  </si>
  <si>
    <t>Realizar un documento de planes de emergencia de 43 parques zonales</t>
  </si>
  <si>
    <t>Documentos entregados a los parques zonales</t>
  </si>
  <si>
    <t>Realizar una sensibilización al personal encargado de supervisión de contratos de mantenimiento en temas varios de seguimiento al contrato</t>
  </si>
  <si>
    <t>Sensibilización realizada</t>
  </si>
  <si>
    <t xml:space="preserve">Realizar cuatro 4 reportes de salidas no conformes </t>
  </si>
  <si>
    <t>N° de reportes de salidas no conformes realizados y verificados</t>
  </si>
  <si>
    <t>Planear, convocar y realizar diálogos ciudadanos con las partes interesadas, en el marco del proceso de participación ciudadana de la entidad.</t>
  </si>
  <si>
    <t>Firmar 70 acuerdos ciudadanos enfocados a la  sostenibilidad  Social  del Sistema Distrital de Parques.</t>
  </si>
  <si>
    <t>N° de Acuerdos Ciudadanos firmados</t>
  </si>
  <si>
    <t>Firmar 100 pactos ciudadanos de corresponsabilidad social con enfoque de control social en  parques  del Sistema Distrital de Parques.</t>
  </si>
  <si>
    <t xml:space="preserve">N° de pactos ciudadanos firmados </t>
  </si>
  <si>
    <t xml:space="preserve">Generar $2.200.000.000 en alianzas estratégicas con la empresa privada </t>
  </si>
  <si>
    <t>Valor generado</t>
  </si>
  <si>
    <t>:(PAC ejecutado / PAC programado) x 100; Meta Mínimo 90%</t>
  </si>
  <si>
    <t>Ejecución presupuestal - Administración de parques y escenarios.</t>
  </si>
  <si>
    <t xml:space="preserve">Satisfacción de los usuarios escenarios especiales, </t>
  </si>
  <si>
    <t xml:space="preserve">El indicador presenta una meta del 95%, la cual se ha cumplido de acuerdo con el informe ejecutivo Mensual a 31/12/2018, se evidencia reporte de seguimiento en el aplicativo ISOLUCIÓN. </t>
  </si>
  <si>
    <t xml:space="preserve">Se observa un nivel de satisfacción del 95% de los usuarios de grandes escenarios. Se evidencia registro de seguimiento en el aplicativo ISOLUCIÓN </t>
  </si>
  <si>
    <t xml:space="preserve">Se recibieron 436 de responsabilidad única de la STP; de lo cual se presentó 96 con respuesta fuera de los tiempo; 57 con responsabilidad compartida de las cuales 15 se dio respuesta fuera de los tiempos. Lo anterior arroja un cumplimiento del 77% </t>
  </si>
  <si>
    <r>
      <t xml:space="preserve">8. FECHA: </t>
    </r>
    <r>
      <rPr>
        <sz val="10"/>
        <color theme="1"/>
        <rFont val="Arial"/>
        <family val="2"/>
      </rPr>
      <t>31 de enero de 2019</t>
    </r>
  </si>
  <si>
    <t xml:space="preserve">Se verificó el seguimiento de las actividades propuestas  realizadas en el aplicativo Isolución a los hallazgos.   </t>
  </si>
  <si>
    <t>Se realizó el seguimiento y medición de los indicadores de gestión trimestralmente  dentro del tiempo previsto.</t>
  </si>
  <si>
    <t>N° de actividades realizadas en el trimestre a evaluar</t>
  </si>
  <si>
    <t xml:space="preserve">Zona de riesgo: Calificación Alto y valoración bajo.
No se materializó el riesgo. Se cumplió con el objetivo, sin embargo es necesario actualizar la información y las causas del riesgo. </t>
  </si>
  <si>
    <t xml:space="preserve">Zona de riesgo: Calificación Alto y valoración moderado.
No se materializó el riesgo. Se cumplió con el objetivo de verificar por parte de la STP sus procesos de contratación. </t>
  </si>
  <si>
    <t xml:space="preserve">Zona de riesgo: Calificación moderado y valoración bajo.
No se materializó el riesgo. Es importante actualizar la información y las causas del riesgo para que las actividades estén acordes al tratamiento que se le debe realizar. </t>
  </si>
  <si>
    <t>Zona de riesgo: Calificación moderado y valoración bajo.
No se materializó el riesgo. Se cumplió con la meta contractual y presupuestal, sin embargo en la meta física es necesario ajustar los controles.</t>
  </si>
  <si>
    <t>:(Ingresos del mes + Acumulado de los ingresos del mes anterior)/Ingresos anuales proyectados)x100</t>
  </si>
  <si>
    <t xml:space="preserve">Este indicador es creciente de acuerdo a la proyección de ingresos que por aprovechamiento económico se reciben de los parques administrados. La meta es 100% y se debe cumplir a 31 de diciembre de 2018. Es Fuente de recursos directa. Se cumplió la meta en un 88.19%, la meta era de $24.403 millones, Se ha medido en oportunidad. </t>
  </si>
  <si>
    <t>Se realizó 519 actividades a diferentes grupos poblaciones en las 19 localidades de Bogotá, en temas como: Actividades lúdicos pedagógicas, apoyo a evento especiales, ciudadano de cuatro patas, ferias de cultura ciudadana, mediciones, prevención de riesgos, y saber de saberes, actividades que se realizaron en 190 parques de diferentes escalas, fuente del módulo Campaña Cultura Ciudadana del Sistema de Información Misional – SIM Se constató el cumplimiento de esta meta en términos de cantidad y oportunidad.
Presupuestalmente, a la meta 4 se asignó según SEGPLAN con corte a 31/12/2018 un presupuesto de $1.469 millones de pesos y ejecutó el valor de $1.469 correspondiente al 100%, sin embargo, de acuerdo con la información de PREDIS, se comprometió el valor de $ $ 1.552.101.117 quedando pendiente por comprometer el valor de $83.101.117, sin embargo, esto no afecta la ejecución final de todo el proyecto, toda vez que se hacen traslados a través de cambios de montos entre conceptos de gastos, así mismo conformando reservas por el orden de  $203,770,332 que equivale a un 13,13%</t>
  </si>
  <si>
    <t>El avance físico para el año 2018, se observa que durante el primer semestre se realizaron 40 actividades de participación de incidente, y para el segundo semestre se realizaron 30, cumpliendo con lo programado, por lo que se constató el cumplimiento de esta meta en términos de cantidad y oportunidad.
Presupuestalmente, a la meta 5 se asignó según SEGPLAN con corte a 31/12/2018 un presupuesto de $338 millones de pesos y ejecutó el valor de $338 millones correspondiente al 100%, sin embargo, de acuerdo con la información de PREDIS, se comprometió el valor de $ 342.759.069,00 quedando pendiente por comprometer el valor de $-4.759.069, sin embargo, esto no afecta la ejecución final de todo el proyecto, toda vez que se hacen traslados a través de cambios de montos entre conceptos de gastos</t>
  </si>
  <si>
    <t>Respecto al número programado, finalmente la Subdirección Técnica de Parques  modificó a 119 parques vecinales y de bolsillo, de las cuales 96 se entregaron en el primer semestre de 2018, quedando pendiente 23 parques  para entregar en el mes de diciembre. Es importante resaltar que la meta física con el ajuste realizado en el mes de diciembre ha tenido un avance adecuado frente a lo planeado; sin embargo por las fechas de suscripción de los contratos en el mes de septiembre y las adiciones del mes de noviembre y diciembre, la meta es modificada por la STP y la Oficina de Planeación; lo que permite el cumplimiento respecto a los recursos presupuestales desde el punto de vista de compromisos
Presupuestalmente, a la meta 6 se asignó según SEGPLAN con corte a 31/12/2018 un presupuesto de $17,547 millones de pesos y ejecutó el 100%, sin embargo, de acuerdo con la información de PREDIS, se comprometió el valor de $17,546,999,281 por lo que se considera ejecución satisfactoria, sin embargo se constituyo reservas por el orden de $13,902,103,477, equivalente al 79,23%</t>
  </si>
  <si>
    <r>
      <rPr>
        <b/>
        <sz val="10"/>
        <rFont val="Arial"/>
        <family val="2"/>
      </rPr>
      <t>Auditoría:</t>
    </r>
    <r>
      <rPr>
        <sz val="10"/>
        <rFont val="Arial"/>
        <family val="2"/>
      </rPr>
      <t xml:space="preserve"> Auditoría de la Subdirección Técnica de Parques 2018. En donde se encuentran las oportunidades de mejora, fortalezas y hallazgos de acuerdo con las pruebas realizadas y el informe final. Se entregó la información con oportunidad facilitando el proceso auditor. 
</t>
    </r>
    <r>
      <rPr>
        <b/>
        <sz val="10"/>
        <rFont val="Arial"/>
        <family val="2"/>
      </rPr>
      <t>Evaluaciones y seguimientos:</t>
    </r>
    <r>
      <rPr>
        <sz val="10"/>
        <rFont val="Arial"/>
        <family val="2"/>
      </rPr>
      <t xml:space="preserve"> Se evidencia que el proceso ha realizado seguimiento a los planes de acción vigentes en el aplicativo ISOLUCIÓN, respecto al Plan de mejoramiento Interno y Externo 
Adicionalmente para los informes de Ley, que debe presentar la OCI con la información que remita las áreas, se establece que la STP cumple con oportunidad y disponibilidad en la entrega de la información </t>
    </r>
  </si>
  <si>
    <t xml:space="preserve">Para la evaluación respecto al componente de Plan de mejoramiento se observa el siguiente comportamiento:
El Proceso tenia a cargo 52 reportes de mejoramiento por Auditoria Interna de Control Interno del 2015 a 2018, de las cuales están cerradas 41 así: En 2015 se cerraron 9; en el  2016 se cerraron 10; para la vigencia  2017 se cerraron 11 y en 2018 se cerraron 11.
En el 2018 de las once (11) cerradas una fue ineficaz (392 del 2016)
Ahora bien, a la fecha están abiertas Once (11), de las cuales 7 están vencidas a 31/12/2018; Una (1) se venció el 30/06/2018; Una (1) el 30/09/2018 y Una el 01/10/2018, se observa la acción 393 abierta un desempeño de 66.67% y es calificada No eficaz 
Con memorando 20186100513193 la Subdirección Técnica de Parques solicito ampliación de la fecha de cierre de la acción, la OCI no aprobó la ampliación en razón a que no se justificó dicha ampliación, sin embargo se revisó los seguimientos de las 11 acciones abiertas en mesa de trabajo con la STP, observando lo siguiente: 
a) 541: Se determinó por parte de la OCI el cierre, toda vez que se da cumplimiento a la acción de acuerdo con el plan, se observa la minuta del contrato 2947 del 31/07/2018 con ajuste en la Cláusula Primera Cesión y Subcontratos.
b) 544: Se determinó por parte de la OCI el cierre, por lo que considera cumplida la acción, se reviso memorando 745733 del 3 de diciembre donde se ponen en conocimiento de la Oficina de Control Interno Disciplinario  el hallazgo y se informa sobre lo acontecido en le Gimnasio del Sur respeto a la practica de Boxeo.
c) 432: Se determinó por parte de la OCI el cierre, por lo que considera cumplida la acción, Se verificó la utilización del formato "Uso Temporal del Espacio Público Administrado por el IDRD". Se verificó en ISOLUCIÓN el formato Uso Temporal del Espacio Público Administrado por el IDRD , el cual se pudo establecer la utilización del mismo. Por lo se puede proceder al cierre de la acción. 
d)  424, 545, 547, 542, 546: Aunque las acciones están vencidas,  se ha llevado seguimientos periódicos y se ha demostrado gestión por parte de STP. 
e) 388, 393, 517: aunque la STP hace los seguimiento periódico, no soporta con evidencia de lo actuado adecuadamente , por lo que se dificulta la medición a  la gestión efectiva de las acciones propuestas., pendiente por entregar evidencias. </t>
  </si>
  <si>
    <t xml:space="preserve">Este indicador tiene una meta del 90%. Se evidencia medición mensual con el cumplimiento en oportunidad, así mismo se recomienda que en el seguimiento del indicador se señale el número de radicado interno cuando se programe el PAC </t>
  </si>
  <si>
    <t>CALIFICACION TOTAL VIGENCIA 2018 (A + B + C)</t>
  </si>
  <si>
    <r>
      <t xml:space="preserve">7. RECOMENDACIONES DE MEJORAMIENTO DE LA OFICINA DE CONTROL INTERNO:
</t>
    </r>
    <r>
      <rPr>
        <sz val="10"/>
        <color theme="1"/>
        <rFont val="Arial"/>
        <family val="2"/>
      </rPr>
      <t>♦ En cuanto al Mapa de Riesgos se recomienda revisar y analizar, a partir de los resultados de las acciones propuestas para su tratamiento, si éstas han sido efectivas para atender las causas del riesgo o si, por el contrario, requieren replantearse o incluirse nuevas. Así mismo, se sugiere ajustar el mapa de riesgos con base en el nueva metodología de la Guía del DAFP. 
♦ De otra parte, se recomienda continuar con la gestión que esta dependencia ha adelantado, en los siguientes aspectos: 1) Actualización del Manual de Aprovechamiento Económico; 2) Cualificar la supervisión de contratos teniendo en cuenta la dimensión de los objetos contractuales; 3) Restitución de bienes; 4) Inspección y vigilancia a los ingresos por aprovechamiento económico; 5) Permisos y exoneración de escenarios con las ligas deportivas; 6) Democratización de espacios; y 7) Permisos y/o contratos de los espacios entregados a terceros.
♦ Finalmente se solicita que los seguimientos de los indicadores y las acciones de planes de mejoramiento se realicen aportando la documentación que soporta lo actuado, en el aplicativo ISOLUCIÓN</t>
    </r>
  </si>
  <si>
    <t xml:space="preserve">Zona de riesgo: Calificación Moderado y valoración bajo.
No se cumplió con la meta de recaudo de recursos. No obstante lo anterior, no se puede hablar de una materialización del riesgo por cuanto está asociado a la pérdida de recursos. Llama la atención la desarmonización entre el riesgo y el indicador, pues este último pretende medir el nivel de recaudo más no la perdida de recurso.
Así las cosas, es necesario que se analice y evalúe el riesgo a partir de los lineamientos de la nueva guía para la administración del riesgo y el diseño de controles del DAFP.
Se cumplió al 90% de recaudo presupuestado </t>
  </si>
  <si>
    <r>
      <rPr>
        <b/>
        <sz val="10"/>
        <rFont val="Arial"/>
        <family val="2"/>
      </rPr>
      <t>6. EVALUACION DE LA OFICINA DE CONTROL INTERNO A LOS COMPROMISOS DE LA DEPENDENCIA:</t>
    </r>
    <r>
      <rPr>
        <sz val="10"/>
        <rFont val="Arial"/>
        <family val="2"/>
      </rPr>
      <t xml:space="preserve">
Teniendo en cuenta los resultados anteriores, la Oficina de Control Interno concluye que esta Dependencia misional realizó una gestión </t>
    </r>
    <r>
      <rPr>
        <b/>
        <sz val="10"/>
        <rFont val="Arial"/>
        <family val="2"/>
      </rPr>
      <t xml:space="preserve">SOBRESALIENTE </t>
    </r>
    <r>
      <rPr>
        <sz val="10"/>
        <rFont val="Arial"/>
        <family val="2"/>
      </rPr>
      <t>durante 2018; presentando una mejora importante en su gestión, al pasar de una calificación de 89,7% que la ubicó en 2017 en un nivel Destacado, al 97,2% para 2018.
Los resultados de gestión se vieron afectados principalmente por el cumplimiento parcial de algunas metas del plan operativo, por la materialización de algunos riesgos y por la falta de medición de uno de los indicadores de gestión de calidad. 
En relación con la distribución de funcionarios de carrera administrativa, se logró establecer que esta dependencia cuenta con 63 empleados, de los cuales 42 son de carrera administrativa, cuya incidencia en la toma de decisiones sobre la gestión de la dependencia para 2018 fue la siguiente:
Incidencia directa: 22 profesionales
Incidencia indirecta: 9 técnicos , 9 auxiliares administrativos y Secretariales 2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</si>
  <si>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t xml:space="preserve">Revisado el reporte de información Plan de Mejoramiento Externo , esta dependencia participó en la ejecución de 14 acciones CODIGO AUDITORIA SEGÚN PAD DE LA VIGENCIA Auditoria 16, con el siguiente resultado: 
Responsabilidad de STP: Cuatro (4): 2.1.3.2; 2.1.3.16; 2.1.3.17; 2.1.3.18
Todas al acciones se encuentran cumplidas al 100% de acuerdo con el seguimiento y soporte documental de la OCI, aunque están identificadas fuera de los términos para cumplir, en razón a que la Contraloría no ha realizado la revisión para ordenar su cierre. 
Responsabilidad Compartida: Diez (10): 2.1.1.3; 2.1.3.3; 2.1.3.4; 2.1.3.8;2.1.3.9;2.1.3.10; 2.1.3.13; .2.1.3.20;2.1.3.21; 2.2.1.4.2.1
Estas acciones compartidas se han cumplido al 100% de acuerdo con los seguimientos trimestrales realizados por la OCI y con soportes documentales. </t>
  </si>
  <si>
    <r>
      <rPr>
        <b/>
        <sz val="10"/>
        <rFont val="Arial"/>
        <family val="2"/>
      </rPr>
      <t xml:space="preserve">
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053363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</si>
</sst>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b/>
      <sz val="10"/>
      <color theme="1"/>
      <name val="Arial"/>
      <family val="2"/>
    </font>
    <font>
      <sz val="10"/>
      <color theme="1"/>
      <name val="Arial"/>
      <family val="2"/>
    </font>
    <font>
      <b/>
      <u/>
      <sz val="10"/>
      <color theme="1"/>
      <name val="Arial"/>
      <family val="2"/>
    </font>
    <font>
      <sz val="8"/>
      <color indexed="8"/>
      <name val="Arial"/>
      <family val="2"/>
      <charset val="1"/>
    </font>
    <font>
      <sz val="8"/>
      <name val="Arial"/>
      <family val="2"/>
      <charset val="1"/>
    </font>
    <font>
      <sz val="8"/>
      <color theme="1"/>
      <name val="Arial"/>
      <family val="2"/>
    </font>
    <font>
      <sz val="8"/>
      <color rgb="FFFF0000"/>
      <name val="Arial"/>
      <family val="2"/>
    </font>
    <font>
      <sz val="8"/>
      <name val="Arial"/>
      <family val="2"/>
    </font>
    <font>
      <sz val="8"/>
      <color indexed="8"/>
      <name val="Arial"/>
      <family val="2"/>
    </font>
    <font>
      <b/>
      <sz val="11"/>
      <color theme="1"/>
      <name val="Arial"/>
      <family val="2"/>
    </font>
    <font>
      <sz val="11"/>
      <color theme="1"/>
      <name val="Arial"/>
      <family val="2"/>
    </font>
    <font>
      <sz val="11"/>
      <color rgb="FFFF0000"/>
      <name val="Arial"/>
      <family val="2"/>
    </font>
    <font>
      <sz val="11"/>
      <name val="Arial"/>
      <family val="2"/>
    </font>
    <font>
      <b/>
      <sz val="11"/>
      <name val="Arial"/>
      <family val="2"/>
    </font>
    <font>
      <sz val="11"/>
      <color theme="1"/>
      <name val="Calibri"/>
      <family val="2"/>
      <scheme val="minor"/>
    </font>
    <font>
      <sz val="10"/>
      <color theme="1"/>
      <name val="Calibri"/>
      <family val="2"/>
      <scheme val="minor"/>
    </font>
    <font>
      <sz val="10"/>
      <color rgb="FFFF0000"/>
      <name val="Arial"/>
      <family val="2"/>
    </font>
    <font>
      <sz val="10"/>
      <name val="Arial"/>
      <family val="2"/>
    </font>
    <font>
      <sz val="10"/>
      <color indexed="8"/>
      <name val="Arial"/>
      <family val="2"/>
    </font>
    <font>
      <sz val="10"/>
      <name val="Arial"/>
      <family val="2"/>
      <charset val="1"/>
    </font>
    <font>
      <sz val="10"/>
      <color indexed="8"/>
      <name val="Arial"/>
      <family val="2"/>
      <charset val="1"/>
    </font>
    <font>
      <b/>
      <sz val="10"/>
      <name val="Arial"/>
      <family val="2"/>
    </font>
    <font>
      <sz val="9"/>
      <color theme="1"/>
      <name val="Arial"/>
      <family val="2"/>
    </font>
    <font>
      <sz val="9"/>
      <color rgb="FFFF0000"/>
      <name val="Arial"/>
      <family val="2"/>
    </font>
    <font>
      <b/>
      <sz val="12"/>
      <color theme="1"/>
      <name val="Arial"/>
      <family val="2"/>
    </font>
    <font>
      <b/>
      <sz val="9"/>
      <color theme="1"/>
      <name val="Arial"/>
      <family val="2"/>
    </font>
    <font>
      <b/>
      <sz val="10"/>
      <color theme="9" tint="0.59999389629810485"/>
      <name val="Arial"/>
      <family val="2"/>
    </font>
    <font>
      <sz val="10"/>
      <color theme="0"/>
      <name val="Arial"/>
      <family val="2"/>
    </font>
    <font>
      <sz val="10"/>
      <color rgb="FF000000"/>
      <name val="Arial"/>
      <family val="2"/>
    </font>
    <font>
      <sz val="10"/>
      <color theme="4" tint="0.39997558519241921"/>
      <name val="Arial"/>
      <family val="2"/>
    </font>
    <font>
      <sz val="12"/>
      <color theme="1"/>
      <name val="Arial"/>
      <family val="2"/>
    </font>
    <font>
      <sz val="8"/>
      <name val="Calibri"/>
      <family val="2"/>
      <scheme val="minor"/>
    </font>
    <font>
      <sz val="10"/>
      <name val="Calibri"/>
      <family val="2"/>
      <scheme val="minor"/>
    </font>
    <font>
      <b/>
      <sz val="15"/>
      <color theme="1"/>
      <name val="Arial"/>
      <family val="2"/>
    </font>
  </fonts>
  <fills count="12">
    <fill>
      <patternFill patternType="none"/>
    </fill>
    <fill>
      <patternFill patternType="gray125"/>
    </fill>
    <fill>
      <patternFill patternType="solid">
        <fgColor rgb="FF00FFFF"/>
        <bgColor indexed="64"/>
      </patternFill>
    </fill>
    <fill>
      <patternFill patternType="solid">
        <fgColor rgb="FF99FF99"/>
        <bgColor indexed="64"/>
      </patternFill>
    </fill>
    <fill>
      <patternFill patternType="solid">
        <fgColor indexed="9"/>
        <bgColor indexed="26"/>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277">
    <xf numFmtId="0" fontId="0" fillId="0" borderId="0" xfId="0"/>
    <xf numFmtId="0" fontId="2" fillId="0" borderId="0" xfId="0" applyFont="1" applyAlignment="1">
      <alignment vertical="center" wrapText="1"/>
    </xf>
    <xf numFmtId="0" fontId="5" fillId="0" borderId="1" xfId="0"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9" fontId="4" fillId="4" borderId="1" xfId="0" applyNumberFormat="1" applyFont="1" applyFill="1" applyBorder="1" applyAlignment="1" applyProtection="1">
      <alignment horizontal="center" vertical="center" wrapText="1"/>
    </xf>
    <xf numFmtId="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2" fillId="5" borderId="0" xfId="0" applyFont="1" applyFill="1" applyAlignment="1">
      <alignment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9" fontId="9" fillId="0" borderId="13"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9" fontId="2" fillId="5" borderId="0" xfId="0" applyNumberFormat="1" applyFont="1" applyFill="1" applyAlignment="1">
      <alignment vertical="center" wrapText="1"/>
    </xf>
    <xf numFmtId="10" fontId="2" fillId="5" borderId="0" xfId="0" applyNumberFormat="1" applyFont="1" applyFill="1" applyAlignment="1">
      <alignment vertical="center" wrapText="1"/>
    </xf>
    <xf numFmtId="9" fontId="2" fillId="5" borderId="0" xfId="1" applyNumberFormat="1" applyFont="1" applyFill="1" applyAlignment="1">
      <alignment vertical="center" wrapText="1"/>
    </xf>
    <xf numFmtId="9" fontId="2" fillId="5" borderId="0" xfId="0" applyNumberFormat="1" applyFont="1" applyFill="1" applyBorder="1" applyAlignment="1">
      <alignment vertical="center" wrapText="1"/>
    </xf>
    <xf numFmtId="0" fontId="2" fillId="5" borderId="0" xfId="0" applyFont="1" applyFill="1" applyBorder="1" applyAlignment="1">
      <alignment vertical="center" wrapText="1"/>
    </xf>
    <xf numFmtId="9" fontId="19" fillId="0" borderId="13"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9" fontId="21" fillId="0"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6" fillId="0" borderId="0" xfId="0" applyFont="1" applyAlignment="1">
      <alignment vertical="center"/>
    </xf>
    <xf numFmtId="0" fontId="1" fillId="8" borderId="1" xfId="0" applyFont="1" applyFill="1" applyBorder="1" applyAlignment="1">
      <alignment horizontal="center" vertical="center" wrapText="1"/>
    </xf>
    <xf numFmtId="0" fontId="26" fillId="0" borderId="1" xfId="0" applyFont="1" applyBorder="1" applyAlignment="1">
      <alignment horizontal="center" vertical="center" wrapText="1"/>
    </xf>
    <xf numFmtId="9" fontId="2" fillId="0" borderId="1" xfId="1" applyFont="1" applyBorder="1" applyAlignment="1">
      <alignment horizontal="center" vertical="center" wrapText="1"/>
    </xf>
    <xf numFmtId="164" fontId="25" fillId="7" borderId="1" xfId="1" applyNumberFormat="1" applyFont="1" applyFill="1" applyBorder="1" applyAlignment="1">
      <alignment vertical="center" wrapText="1"/>
    </xf>
    <xf numFmtId="0" fontId="2" fillId="0" borderId="0" xfId="0" applyFont="1" applyBorder="1" applyAlignment="1">
      <alignment vertical="center" wrapText="1"/>
    </xf>
    <xf numFmtId="0" fontId="16" fillId="0" borderId="0" xfId="0" applyFont="1"/>
    <xf numFmtId="0" fontId="1" fillId="2" borderId="1" xfId="0" applyFont="1" applyFill="1" applyBorder="1" applyAlignment="1">
      <alignment horizontal="center" vertical="center" wrapText="1"/>
    </xf>
    <xf numFmtId="9" fontId="28" fillId="0" borderId="3" xfId="0" applyNumberFormat="1" applyFont="1" applyFill="1" applyBorder="1" applyAlignment="1">
      <alignment vertical="center" wrapText="1"/>
    </xf>
    <xf numFmtId="9" fontId="2" fillId="0" borderId="4" xfId="0" applyNumberFormat="1" applyFont="1" applyFill="1" applyBorder="1" applyAlignment="1">
      <alignment vertical="center" wrapText="1"/>
    </xf>
    <xf numFmtId="9" fontId="1" fillId="0" borderId="4" xfId="0" applyNumberFormat="1" applyFont="1" applyFill="1" applyBorder="1" applyAlignment="1">
      <alignment vertical="center" wrapText="1"/>
    </xf>
    <xf numFmtId="0" fontId="2" fillId="9" borderId="0" xfId="0" applyFont="1" applyFill="1" applyAlignment="1">
      <alignment vertical="center" wrapText="1"/>
    </xf>
    <xf numFmtId="9" fontId="30" fillId="10" borderId="4" xfId="0" applyNumberFormat="1" applyFont="1" applyFill="1" applyBorder="1" applyAlignment="1">
      <alignment vertical="center" wrapText="1"/>
    </xf>
    <xf numFmtId="9" fontId="2" fillId="10" borderId="1" xfId="1" applyFont="1" applyFill="1" applyBorder="1" applyAlignment="1">
      <alignment vertical="center" wrapText="1"/>
    </xf>
    <xf numFmtId="9" fontId="1" fillId="0" borderId="1" xfId="0" applyNumberFormat="1" applyFont="1" applyFill="1" applyBorder="1" applyAlignment="1">
      <alignment vertical="center" wrapText="1"/>
    </xf>
    <xf numFmtId="9" fontId="2" fillId="5" borderId="1" xfId="1" applyFont="1" applyFill="1" applyBorder="1" applyAlignment="1">
      <alignment horizontal="center" vertical="center" wrapText="1"/>
    </xf>
    <xf numFmtId="164" fontId="2" fillId="10" borderId="1" xfId="1" applyNumberFormat="1" applyFont="1" applyFill="1" applyBorder="1" applyAlignment="1">
      <alignment vertical="center" wrapText="1"/>
    </xf>
    <xf numFmtId="9" fontId="2" fillId="0" borderId="1" xfId="0" applyNumberFormat="1" applyFont="1" applyFill="1" applyBorder="1" applyAlignment="1">
      <alignment vertical="center" wrapText="1"/>
    </xf>
    <xf numFmtId="164" fontId="27" fillId="7" borderId="4" xfId="0" applyNumberFormat="1" applyFont="1" applyFill="1" applyBorder="1" applyAlignment="1">
      <alignment horizontal="right" vertical="center" wrapText="1"/>
    </xf>
    <xf numFmtId="164" fontId="31" fillId="7" borderId="1" xfId="0" applyNumberFormat="1" applyFont="1" applyFill="1" applyBorder="1" applyAlignment="1">
      <alignment horizontal="right" vertical="center" wrapText="1"/>
    </xf>
    <xf numFmtId="164" fontId="2" fillId="5" borderId="0" xfId="0" applyNumberFormat="1" applyFont="1" applyFill="1" applyAlignment="1">
      <alignment vertical="center" wrapText="1"/>
    </xf>
    <xf numFmtId="164" fontId="2" fillId="0" borderId="1" xfId="1" applyNumberFormat="1" applyFont="1" applyFill="1" applyBorder="1" applyAlignment="1">
      <alignment horizontal="center" vertical="center" wrapText="1"/>
    </xf>
    <xf numFmtId="0" fontId="16" fillId="0" borderId="0" xfId="0" applyFont="1" applyFill="1" applyAlignment="1">
      <alignment vertical="center"/>
    </xf>
    <xf numFmtId="0" fontId="16" fillId="0" borderId="0" xfId="0" applyFont="1" applyFill="1" applyAlignment="1">
      <alignment vertical="center" wrapText="1"/>
    </xf>
    <xf numFmtId="164" fontId="16" fillId="0" borderId="0" xfId="1" applyNumberFormat="1" applyFont="1" applyFill="1" applyAlignment="1">
      <alignment vertical="center"/>
    </xf>
    <xf numFmtId="9" fontId="2" fillId="0" borderId="0" xfId="1" applyFont="1" applyAlignment="1">
      <alignment vertical="center" wrapText="1"/>
    </xf>
    <xf numFmtId="9" fontId="2" fillId="0" borderId="0" xfId="1" applyFont="1" applyFill="1" applyAlignment="1">
      <alignment horizontal="center" vertical="center" wrapText="1"/>
    </xf>
    <xf numFmtId="164" fontId="2" fillId="0" borderId="0" xfId="1" applyNumberFormat="1" applyFont="1" applyFill="1" applyAlignment="1">
      <alignment vertical="center" wrapText="1"/>
    </xf>
    <xf numFmtId="164" fontId="2" fillId="5" borderId="0" xfId="1" applyNumberFormat="1" applyFont="1" applyFill="1" applyAlignment="1">
      <alignment vertical="center" wrapText="1"/>
    </xf>
    <xf numFmtId="164" fontId="16" fillId="0" borderId="0" xfId="1" applyNumberFormat="1" applyFont="1" applyAlignment="1">
      <alignment horizontal="center" vertical="center"/>
    </xf>
    <xf numFmtId="164" fontId="16" fillId="0" borderId="0" xfId="0" applyNumberFormat="1" applyFont="1" applyAlignment="1">
      <alignment horizontal="center" vertical="center"/>
    </xf>
    <xf numFmtId="10" fontId="2" fillId="0" borderId="0" xfId="0" applyNumberFormat="1" applyFont="1" applyBorder="1" applyAlignment="1">
      <alignment vertical="center" wrapText="1"/>
    </xf>
    <xf numFmtId="0" fontId="18" fillId="0" borderId="1" xfId="0" applyFont="1" applyBorder="1" applyAlignment="1">
      <alignment horizontal="center" vertical="center" wrapText="1"/>
    </xf>
    <xf numFmtId="9" fontId="2" fillId="0" borderId="1" xfId="1" applyFont="1" applyFill="1" applyBorder="1" applyAlignment="1">
      <alignment horizontal="center" vertical="center" wrapText="1"/>
    </xf>
    <xf numFmtId="9" fontId="2" fillId="0" borderId="1" xfId="1" applyNumberFormat="1" applyFont="1" applyFill="1" applyBorder="1" applyAlignment="1">
      <alignment horizontal="center" vertical="center" wrapText="1"/>
    </xf>
    <xf numFmtId="9" fontId="16" fillId="0" borderId="0" xfId="0" applyNumberFormat="1" applyFont="1" applyAlignment="1">
      <alignment vertical="center"/>
    </xf>
    <xf numFmtId="0" fontId="16" fillId="11" borderId="0" xfId="0" applyFont="1" applyFill="1" applyAlignment="1">
      <alignment vertical="center"/>
    </xf>
    <xf numFmtId="9" fontId="2" fillId="0" borderId="1" xfId="1" applyNumberFormat="1" applyFont="1" applyBorder="1" applyAlignment="1">
      <alignment horizontal="center" vertical="center" wrapText="1"/>
    </xf>
    <xf numFmtId="9" fontId="2" fillId="10" borderId="1" xfId="1" applyNumberFormat="1" applyFont="1" applyFill="1" applyBorder="1" applyAlignment="1">
      <alignment vertical="center" wrapText="1"/>
    </xf>
    <xf numFmtId="164" fontId="34" fillId="6" borderId="1" xfId="0" applyNumberFormat="1" applyFont="1" applyFill="1" applyBorder="1" applyAlignment="1">
      <alignment horizontal="right" vertical="center" wrapText="1"/>
    </xf>
    <xf numFmtId="17" fontId="16" fillId="0" borderId="0" xfId="0" applyNumberFormat="1" applyFont="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5" xfId="0" applyFont="1" applyBorder="1" applyAlignment="1">
      <alignment horizontal="center" vertical="top" wrapText="1"/>
    </xf>
    <xf numFmtId="0" fontId="6" fillId="0" borderId="8" xfId="0" applyFont="1" applyBorder="1" applyAlignment="1">
      <alignment horizontal="center" vertical="top" wrapText="1"/>
    </xf>
    <xf numFmtId="0" fontId="6" fillId="0" borderId="10" xfId="0" applyFont="1" applyBorder="1" applyAlignment="1">
      <alignment horizontal="center"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1" fillId="0" borderId="1"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3" fillId="0" borderId="5" xfId="0" applyFont="1" applyBorder="1" applyAlignment="1">
      <alignment horizontal="center" vertical="top" wrapText="1"/>
    </xf>
    <xf numFmtId="0" fontId="23" fillId="0" borderId="8" xfId="0" applyFont="1" applyBorder="1" applyAlignment="1">
      <alignment horizontal="center" vertical="top" wrapText="1"/>
    </xf>
    <xf numFmtId="0" fontId="23" fillId="0" borderId="10" xfId="0" applyFont="1" applyBorder="1" applyAlignment="1">
      <alignment horizontal="center" vertical="top" wrapText="1"/>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top"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8" fillId="0" borderId="1" xfId="0" applyFont="1" applyBorder="1" applyAlignment="1">
      <alignment horizontal="justify" vertical="center" wrapText="1"/>
    </xf>
    <xf numFmtId="10" fontId="27" fillId="7" borderId="3" xfId="1" applyNumberFormat="1" applyFont="1" applyFill="1" applyBorder="1" applyAlignment="1">
      <alignment horizontal="right" vertical="center" wrapText="1"/>
    </xf>
    <xf numFmtId="10" fontId="27" fillId="7" borderId="4" xfId="1" applyNumberFormat="1" applyFont="1" applyFill="1" applyBorder="1" applyAlignment="1">
      <alignment horizontal="right" vertical="center" wrapText="1"/>
    </xf>
    <xf numFmtId="9" fontId="25" fillId="6" borderId="2" xfId="0" applyNumberFormat="1" applyFont="1" applyFill="1" applyBorder="1" applyAlignment="1">
      <alignment horizontal="right" vertical="center" wrapText="1"/>
    </xf>
    <xf numFmtId="9" fontId="25" fillId="6" borderId="3" xfId="0" applyNumberFormat="1" applyFont="1" applyFill="1" applyBorder="1" applyAlignment="1">
      <alignment horizontal="right" vertical="center" wrapText="1"/>
    </xf>
    <xf numFmtId="9" fontId="25" fillId="6" borderId="4" xfId="0" applyNumberFormat="1" applyFont="1" applyFill="1" applyBorder="1" applyAlignment="1">
      <alignment horizontal="right" vertical="center"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2" fillId="5" borderId="2" xfId="0" applyFont="1" applyFill="1" applyBorder="1" applyAlignment="1">
      <alignment horizontal="justify" vertical="center" wrapText="1"/>
    </xf>
    <xf numFmtId="0" fontId="2" fillId="5" borderId="3"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9" fontId="19" fillId="0" borderId="2" xfId="0" applyNumberFormat="1"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8"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0" fillId="0" borderId="4" xfId="0" applyFill="1" applyBorder="1" applyAlignment="1">
      <alignment horizontal="justify"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20" fillId="0" borderId="2"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9" fontId="21" fillId="0" borderId="2" xfId="0" applyNumberFormat="1" applyFont="1" applyFill="1" applyBorder="1" applyAlignment="1" applyProtection="1">
      <alignment horizontal="center" vertical="center" wrapText="1"/>
    </xf>
    <xf numFmtId="9" fontId="21" fillId="0" borderId="4" xfId="0" applyNumberFormat="1" applyFont="1" applyFill="1" applyBorder="1" applyAlignment="1" applyProtection="1">
      <alignment horizontal="center" vertical="center" wrapText="1"/>
    </xf>
    <xf numFmtId="9" fontId="21" fillId="4" borderId="2" xfId="0" applyNumberFormat="1" applyFont="1" applyFill="1" applyBorder="1" applyAlignment="1" applyProtection="1">
      <alignment horizontal="center" vertical="center" wrapText="1"/>
    </xf>
    <xf numFmtId="9" fontId="21" fillId="4" borderId="4" xfId="0" applyNumberFormat="1" applyFont="1" applyFill="1" applyBorder="1" applyAlignment="1" applyProtection="1">
      <alignment horizontal="center" vertical="center" wrapText="1"/>
    </xf>
    <xf numFmtId="0" fontId="8" fillId="0" borderId="2" xfId="0" applyFont="1" applyFill="1" applyBorder="1" applyAlignment="1">
      <alignment horizontal="justify" vertical="center" wrapText="1"/>
    </xf>
    <xf numFmtId="0" fontId="32" fillId="0" borderId="3" xfId="0" applyFont="1" applyFill="1" applyBorder="1" applyAlignment="1">
      <alignment horizontal="justify" vertical="center" wrapText="1"/>
    </xf>
    <xf numFmtId="0" fontId="32" fillId="0" borderId="4"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33" fillId="0" borderId="3" xfId="0" applyFont="1" applyFill="1" applyBorder="1" applyAlignment="1">
      <alignment horizontal="justify" vertical="center" wrapText="1"/>
    </xf>
    <xf numFmtId="0" fontId="33" fillId="0" borderId="4" xfId="0" applyFont="1" applyFill="1" applyBorder="1" applyAlignment="1">
      <alignment horizontal="justify" vertical="center" wrapText="1"/>
    </xf>
    <xf numFmtId="0" fontId="2" fillId="5"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3"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2" fillId="10" borderId="2"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0" fillId="0" borderId="4" xfId="0" applyBorder="1" applyAlignment="1">
      <alignment horizontal="center"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4" xfId="0" applyFont="1" applyBorder="1" applyAlignment="1">
      <alignment horizontal="justify" vertical="center" wrapText="1"/>
    </xf>
    <xf numFmtId="0" fontId="2" fillId="5" borderId="1" xfId="0" applyFont="1" applyFill="1" applyBorder="1" applyAlignment="1">
      <alignment horizontal="justify" vertical="center" wrapText="1"/>
    </xf>
    <xf numFmtId="0" fontId="0" fillId="0" borderId="3" xfId="0" applyBorder="1" applyAlignment="1">
      <alignment horizontal="left" vertical="center" wrapText="1"/>
    </xf>
    <xf numFmtId="0" fontId="25" fillId="6" borderId="2" xfId="0" applyFont="1" applyFill="1" applyBorder="1" applyAlignment="1">
      <alignment horizontal="right" vertical="center" wrapText="1"/>
    </xf>
    <xf numFmtId="0" fontId="25" fillId="6" borderId="3" xfId="0" applyFont="1" applyFill="1" applyBorder="1" applyAlignment="1">
      <alignment horizontal="right" vertical="center" wrapText="1"/>
    </xf>
    <xf numFmtId="0" fontId="25" fillId="6" borderId="4" xfId="0" applyFont="1" applyFill="1" applyBorder="1" applyAlignment="1">
      <alignment horizontal="right" vertical="center" wrapText="1"/>
    </xf>
    <xf numFmtId="0" fontId="1" fillId="0" borderId="4" xfId="0" applyFont="1" applyFill="1" applyBorder="1" applyAlignment="1">
      <alignment horizontal="left" vertical="center" wrapText="1"/>
    </xf>
    <xf numFmtId="9" fontId="2" fillId="5" borderId="1" xfId="0" applyNumberFormat="1" applyFont="1" applyFill="1" applyBorder="1" applyAlignment="1">
      <alignment horizontal="center" vertical="center" wrapText="1"/>
    </xf>
    <xf numFmtId="0" fontId="2" fillId="1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8" fillId="0" borderId="1"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990600</xdr:colOff>
      <xdr:row>0</xdr:row>
      <xdr:rowOff>47626</xdr:rowOff>
    </xdr:from>
    <xdr:to>
      <xdr:col>5</xdr:col>
      <xdr:colOff>733425</xdr:colOff>
      <xdr:row>5</xdr:row>
      <xdr:rowOff>77291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134475" y="47626"/>
          <a:ext cx="923925" cy="839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990600</xdr:colOff>
      <xdr:row>3</xdr:row>
      <xdr:rowOff>47626</xdr:rowOff>
    </xdr:from>
    <xdr:to>
      <xdr:col>5</xdr:col>
      <xdr:colOff>831850</xdr:colOff>
      <xdr:row>8</xdr:row>
      <xdr:rowOff>77291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753475" y="533401"/>
          <a:ext cx="917575" cy="839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1349376</xdr:colOff>
      <xdr:row>0</xdr:row>
      <xdr:rowOff>63500</xdr:rowOff>
    </xdr:from>
    <xdr:to>
      <xdr:col>5</xdr:col>
      <xdr:colOff>912285</xdr:colOff>
      <xdr:row>5</xdr:row>
      <xdr:rowOff>93165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783793" y="63500"/>
          <a:ext cx="917575" cy="8234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O77"/>
  <sheetViews>
    <sheetView zoomScale="115" zoomScaleNormal="115" workbookViewId="0">
      <selection activeCell="F20" sqref="F20:F27"/>
    </sheetView>
  </sheetViews>
  <sheetFormatPr baseColWidth="10" defaultRowHeight="12.75" x14ac:dyDescent="0.25"/>
  <cols>
    <col min="1" max="2" width="49.5703125" style="1" customWidth="1"/>
    <col min="3" max="3" width="10.42578125" style="1" customWidth="1"/>
    <col min="4" max="4" width="12.5703125" style="1" customWidth="1"/>
    <col min="5" max="5" width="17.7109375" style="11" customWidth="1"/>
    <col min="6" max="8" width="49.5703125" style="1" customWidth="1"/>
    <col min="9" max="16384" width="11.42578125" style="1"/>
  </cols>
  <sheetData>
    <row r="7" spans="1:8" ht="15" customHeight="1" x14ac:dyDescent="0.25">
      <c r="A7" s="130" t="s">
        <v>0</v>
      </c>
      <c r="B7" s="130"/>
      <c r="C7" s="130"/>
      <c r="D7" s="130"/>
      <c r="E7" s="130"/>
      <c r="F7" s="130"/>
      <c r="G7" s="130"/>
      <c r="H7" s="130"/>
    </row>
    <row r="8" spans="1:8" ht="12.75" customHeight="1" x14ac:dyDescent="0.25">
      <c r="A8" s="130"/>
      <c r="B8" s="130"/>
      <c r="C8" s="130"/>
      <c r="D8" s="130"/>
      <c r="E8" s="130"/>
      <c r="F8" s="130"/>
      <c r="G8" s="130"/>
      <c r="H8" s="130"/>
    </row>
    <row r="10" spans="1:8" x14ac:dyDescent="0.25">
      <c r="A10" s="131" t="s">
        <v>1</v>
      </c>
      <c r="B10" s="131"/>
      <c r="C10" s="131"/>
      <c r="D10" s="131"/>
      <c r="E10" s="131"/>
      <c r="F10" s="131"/>
      <c r="G10" s="131"/>
      <c r="H10" s="131"/>
    </row>
    <row r="11" spans="1:8" x14ac:dyDescent="0.25">
      <c r="A11" s="130" t="s">
        <v>2</v>
      </c>
      <c r="B11" s="130"/>
      <c r="C11" s="130"/>
      <c r="D11" s="130"/>
      <c r="E11" s="130"/>
      <c r="F11" s="130"/>
      <c r="G11" s="130"/>
      <c r="H11" s="130"/>
    </row>
    <row r="12" spans="1:8" x14ac:dyDescent="0.25">
      <c r="A12" s="130" t="s">
        <v>3</v>
      </c>
      <c r="B12" s="130"/>
      <c r="C12" s="130"/>
      <c r="D12" s="130"/>
      <c r="E12" s="130"/>
      <c r="F12" s="130"/>
      <c r="G12" s="130"/>
      <c r="H12" s="130"/>
    </row>
    <row r="13" spans="1:8" x14ac:dyDescent="0.25">
      <c r="A13" s="132" t="s">
        <v>4</v>
      </c>
      <c r="B13" s="132"/>
      <c r="C13" s="132"/>
      <c r="D13" s="132"/>
      <c r="E13" s="132"/>
      <c r="F13" s="132"/>
      <c r="G13" s="132"/>
      <c r="H13" s="132"/>
    </row>
    <row r="15" spans="1:8" ht="25.5" customHeight="1" x14ac:dyDescent="0.25">
      <c r="A15" s="133" t="s">
        <v>5</v>
      </c>
      <c r="B15" s="134"/>
      <c r="C15" s="134"/>
      <c r="D15" s="134"/>
      <c r="E15" s="133" t="s">
        <v>6</v>
      </c>
      <c r="F15" s="134"/>
      <c r="G15" s="134"/>
      <c r="H15" s="134"/>
    </row>
    <row r="16" spans="1:8" ht="33" customHeight="1" x14ac:dyDescent="0.25">
      <c r="A16" s="138" t="s">
        <v>7</v>
      </c>
      <c r="B16" s="139"/>
      <c r="C16" s="139"/>
      <c r="D16" s="139"/>
      <c r="E16" s="139"/>
      <c r="F16" s="139"/>
      <c r="G16" s="139"/>
      <c r="H16" s="140"/>
    </row>
    <row r="17" spans="1:15" ht="59.25" customHeight="1" x14ac:dyDescent="0.25">
      <c r="A17" s="138" t="s">
        <v>8</v>
      </c>
      <c r="B17" s="141"/>
      <c r="C17" s="141"/>
      <c r="D17" s="141"/>
      <c r="E17" s="141"/>
      <c r="F17" s="141"/>
      <c r="G17" s="141"/>
      <c r="H17" s="142"/>
    </row>
    <row r="18" spans="1:15" ht="26.25" customHeight="1" x14ac:dyDescent="0.25">
      <c r="A18" s="143" t="s">
        <v>9</v>
      </c>
      <c r="B18" s="143"/>
      <c r="C18" s="143"/>
      <c r="D18" s="143" t="s">
        <v>10</v>
      </c>
      <c r="E18" s="143"/>
      <c r="F18" s="143"/>
      <c r="G18" s="143"/>
      <c r="H18" s="143"/>
    </row>
    <row r="19" spans="1:15" ht="30" customHeight="1" x14ac:dyDescent="0.25">
      <c r="A19" s="143"/>
      <c r="B19" s="143"/>
      <c r="C19" s="143"/>
      <c r="D19" s="13" t="s">
        <v>11</v>
      </c>
      <c r="E19" s="13" t="s">
        <v>12</v>
      </c>
      <c r="F19" s="144" t="s">
        <v>13</v>
      </c>
      <c r="G19" s="145"/>
      <c r="H19" s="146"/>
    </row>
    <row r="20" spans="1:15" ht="45" customHeight="1" x14ac:dyDescent="0.25">
      <c r="A20" s="124" t="s">
        <v>14</v>
      </c>
      <c r="B20" s="125"/>
      <c r="C20" s="125"/>
      <c r="D20" s="125"/>
      <c r="E20" s="126"/>
      <c r="F20" s="83" t="s">
        <v>75</v>
      </c>
      <c r="G20" s="92" t="s">
        <v>78</v>
      </c>
      <c r="H20" s="92"/>
      <c r="M20" s="114" t="s">
        <v>15</v>
      </c>
      <c r="N20" s="115"/>
      <c r="O20" s="116"/>
    </row>
    <row r="21" spans="1:15" ht="45" customHeight="1" x14ac:dyDescent="0.25">
      <c r="A21" s="92" t="s">
        <v>16</v>
      </c>
      <c r="B21" s="92"/>
      <c r="C21" s="92"/>
      <c r="D21" s="14" t="s">
        <v>17</v>
      </c>
      <c r="E21" s="14" t="s">
        <v>18</v>
      </c>
      <c r="F21" s="84"/>
      <c r="G21" s="92"/>
      <c r="H21" s="92"/>
      <c r="M21" s="117"/>
      <c r="N21" s="118"/>
      <c r="O21" s="119"/>
    </row>
    <row r="22" spans="1:15" ht="60.75" customHeight="1" x14ac:dyDescent="0.25">
      <c r="A22" s="123" t="s">
        <v>19</v>
      </c>
      <c r="B22" s="123"/>
      <c r="C22" s="123"/>
      <c r="D22" s="15" t="s">
        <v>76</v>
      </c>
      <c r="E22" s="15">
        <v>25</v>
      </c>
      <c r="F22" s="84"/>
      <c r="G22" s="147" t="s">
        <v>80</v>
      </c>
      <c r="H22" s="147"/>
      <c r="I22" s="1">
        <v>100</v>
      </c>
      <c r="M22" s="117"/>
      <c r="N22" s="118"/>
      <c r="O22" s="119"/>
    </row>
    <row r="23" spans="1:15" ht="60.75" customHeight="1" x14ac:dyDescent="0.25">
      <c r="A23" s="123" t="s">
        <v>20</v>
      </c>
      <c r="B23" s="123"/>
      <c r="C23" s="123"/>
      <c r="D23" s="15">
        <v>103</v>
      </c>
      <c r="E23" s="15">
        <v>103</v>
      </c>
      <c r="F23" s="84"/>
      <c r="G23" s="74" t="s">
        <v>79</v>
      </c>
      <c r="H23" s="75"/>
      <c r="I23" s="1">
        <v>100</v>
      </c>
      <c r="M23" s="117"/>
      <c r="N23" s="118"/>
      <c r="O23" s="119"/>
    </row>
    <row r="24" spans="1:15" ht="60.75" customHeight="1" x14ac:dyDescent="0.25">
      <c r="A24" s="123" t="s">
        <v>21</v>
      </c>
      <c r="B24" s="123"/>
      <c r="C24" s="123"/>
      <c r="D24" s="15">
        <v>65</v>
      </c>
      <c r="E24" s="15">
        <v>65</v>
      </c>
      <c r="F24" s="84"/>
      <c r="G24" s="74" t="s">
        <v>81</v>
      </c>
      <c r="H24" s="75"/>
      <c r="I24" s="1">
        <v>100</v>
      </c>
      <c r="M24" s="117"/>
      <c r="N24" s="118"/>
      <c r="O24" s="119"/>
    </row>
    <row r="25" spans="1:15" ht="60.75" customHeight="1" x14ac:dyDescent="0.25">
      <c r="A25" s="123" t="s">
        <v>22</v>
      </c>
      <c r="B25" s="123"/>
      <c r="C25" s="123"/>
      <c r="D25" s="15">
        <v>1</v>
      </c>
      <c r="E25" s="15">
        <v>1</v>
      </c>
      <c r="F25" s="84"/>
      <c r="G25" s="74" t="s">
        <v>79</v>
      </c>
      <c r="H25" s="75"/>
      <c r="I25" s="1">
        <v>100</v>
      </c>
      <c r="M25" s="117"/>
      <c r="N25" s="118"/>
      <c r="O25" s="119"/>
    </row>
    <row r="26" spans="1:15" ht="60.75" customHeight="1" x14ac:dyDescent="0.25">
      <c r="A26" s="123" t="s">
        <v>23</v>
      </c>
      <c r="B26" s="123"/>
      <c r="C26" s="123"/>
      <c r="D26" s="15">
        <v>70</v>
      </c>
      <c r="E26" s="15">
        <v>70</v>
      </c>
      <c r="F26" s="84"/>
      <c r="G26" s="74" t="s">
        <v>79</v>
      </c>
      <c r="H26" s="75"/>
      <c r="I26" s="1">
        <v>100</v>
      </c>
      <c r="M26" s="117"/>
      <c r="N26" s="118"/>
      <c r="O26" s="119"/>
    </row>
    <row r="27" spans="1:15" ht="73.5" customHeight="1" x14ac:dyDescent="0.25">
      <c r="A27" s="123" t="s">
        <v>24</v>
      </c>
      <c r="B27" s="123"/>
      <c r="C27" s="123"/>
      <c r="D27" s="15" t="s">
        <v>77</v>
      </c>
      <c r="E27" s="15">
        <v>60</v>
      </c>
      <c r="F27" s="85"/>
      <c r="G27" s="74" t="s">
        <v>87</v>
      </c>
      <c r="H27" s="75"/>
      <c r="I27" s="1">
        <v>66.66</v>
      </c>
      <c r="M27" s="117"/>
      <c r="N27" s="118"/>
      <c r="O27" s="119"/>
    </row>
    <row r="28" spans="1:15" ht="31.5" customHeight="1" x14ac:dyDescent="0.25">
      <c r="A28" s="124" t="s">
        <v>25</v>
      </c>
      <c r="B28" s="125"/>
      <c r="C28" s="125"/>
      <c r="D28" s="125"/>
      <c r="E28" s="126"/>
      <c r="F28" s="86" t="s">
        <v>72</v>
      </c>
      <c r="G28" s="76" t="s">
        <v>78</v>
      </c>
      <c r="H28" s="77"/>
      <c r="M28" s="117"/>
      <c r="N28" s="118"/>
      <c r="O28" s="119"/>
    </row>
    <row r="29" spans="1:15" ht="21.75" customHeight="1" x14ac:dyDescent="0.25">
      <c r="A29" s="127" t="s">
        <v>26</v>
      </c>
      <c r="B29" s="128"/>
      <c r="C29" s="128"/>
      <c r="D29" s="128"/>
      <c r="E29" s="129"/>
      <c r="F29" s="87"/>
      <c r="G29" s="93"/>
      <c r="H29" s="94"/>
      <c r="M29" s="117"/>
      <c r="N29" s="118"/>
      <c r="O29" s="119"/>
    </row>
    <row r="30" spans="1:15" ht="21.75" customHeight="1" x14ac:dyDescent="0.25">
      <c r="A30" s="135" t="s">
        <v>69</v>
      </c>
      <c r="B30" s="136"/>
      <c r="C30" s="137"/>
      <c r="D30" s="9" t="s">
        <v>70</v>
      </c>
      <c r="E30" s="16" t="s">
        <v>71</v>
      </c>
      <c r="F30" s="87"/>
      <c r="G30" s="78"/>
      <c r="H30" s="79"/>
      <c r="M30" s="117"/>
      <c r="N30" s="118"/>
      <c r="O30" s="119"/>
    </row>
    <row r="31" spans="1:15" ht="90" customHeight="1" x14ac:dyDescent="0.25">
      <c r="A31" s="123" t="s">
        <v>27</v>
      </c>
      <c r="B31" s="123"/>
      <c r="C31" s="123"/>
      <c r="D31" s="12" t="s">
        <v>28</v>
      </c>
      <c r="E31" s="15">
        <v>100</v>
      </c>
      <c r="F31" s="87"/>
      <c r="G31" s="74" t="s">
        <v>82</v>
      </c>
      <c r="H31" s="75"/>
      <c r="I31" s="1">
        <v>0</v>
      </c>
      <c r="M31" s="117"/>
      <c r="N31" s="118"/>
      <c r="O31" s="119"/>
    </row>
    <row r="32" spans="1:15" ht="90" customHeight="1" x14ac:dyDescent="0.25">
      <c r="A32" s="123" t="s">
        <v>29</v>
      </c>
      <c r="B32" s="123"/>
      <c r="C32" s="123"/>
      <c r="D32" s="12" t="s">
        <v>30</v>
      </c>
      <c r="E32" s="15">
        <v>100</v>
      </c>
      <c r="F32" s="87"/>
      <c r="G32" s="74" t="s">
        <v>79</v>
      </c>
      <c r="H32" s="75"/>
      <c r="I32" s="1">
        <v>100</v>
      </c>
      <c r="M32" s="117"/>
      <c r="N32" s="118"/>
      <c r="O32" s="119"/>
    </row>
    <row r="33" spans="1:15" ht="90" customHeight="1" x14ac:dyDescent="0.25">
      <c r="A33" s="123" t="s">
        <v>31</v>
      </c>
      <c r="B33" s="123"/>
      <c r="C33" s="123"/>
      <c r="D33" s="12" t="s">
        <v>32</v>
      </c>
      <c r="E33" s="15">
        <v>100</v>
      </c>
      <c r="F33" s="88"/>
      <c r="G33" s="74" t="s">
        <v>83</v>
      </c>
      <c r="H33" s="75"/>
      <c r="I33" s="1">
        <v>90</v>
      </c>
      <c r="M33" s="117"/>
      <c r="N33" s="118"/>
      <c r="O33" s="119"/>
    </row>
    <row r="34" spans="1:15" ht="20.100000000000001" customHeight="1" x14ac:dyDescent="0.25">
      <c r="A34" s="111" t="s">
        <v>33</v>
      </c>
      <c r="B34" s="112"/>
      <c r="C34" s="112"/>
      <c r="D34" s="112"/>
      <c r="E34" s="113"/>
      <c r="F34" s="89" t="s">
        <v>73</v>
      </c>
      <c r="G34" s="76" t="s">
        <v>78</v>
      </c>
      <c r="H34" s="77"/>
      <c r="M34" s="117"/>
      <c r="N34" s="118"/>
      <c r="O34" s="119"/>
    </row>
    <row r="35" spans="1:15" ht="20.100000000000001" customHeight="1" x14ac:dyDescent="0.25">
      <c r="A35" s="108" t="s">
        <v>69</v>
      </c>
      <c r="B35" s="109"/>
      <c r="C35" s="110"/>
      <c r="D35" s="9" t="s">
        <v>70</v>
      </c>
      <c r="E35" s="9" t="s">
        <v>71</v>
      </c>
      <c r="F35" s="90"/>
      <c r="G35" s="78"/>
      <c r="H35" s="79"/>
      <c r="M35" s="117"/>
      <c r="N35" s="118"/>
      <c r="O35" s="119"/>
    </row>
    <row r="36" spans="1:15" ht="59.25" customHeight="1" x14ac:dyDescent="0.25">
      <c r="A36" s="96" t="s">
        <v>34</v>
      </c>
      <c r="B36" s="96"/>
      <c r="C36" s="96"/>
      <c r="D36" s="2" t="s">
        <v>35</v>
      </c>
      <c r="E36" s="10">
        <v>100</v>
      </c>
      <c r="F36" s="90"/>
      <c r="G36" s="74" t="s">
        <v>79</v>
      </c>
      <c r="H36" s="75"/>
      <c r="I36" s="1">
        <v>100</v>
      </c>
      <c r="M36" s="117"/>
      <c r="N36" s="118"/>
      <c r="O36" s="119"/>
    </row>
    <row r="37" spans="1:15" ht="59.25" customHeight="1" x14ac:dyDescent="0.25">
      <c r="A37" s="96" t="s">
        <v>36</v>
      </c>
      <c r="B37" s="96"/>
      <c r="C37" s="96"/>
      <c r="D37" s="2" t="s">
        <v>37</v>
      </c>
      <c r="E37" s="10">
        <v>100</v>
      </c>
      <c r="F37" s="90"/>
      <c r="G37" s="74"/>
      <c r="H37" s="75"/>
      <c r="M37" s="117"/>
      <c r="N37" s="118"/>
      <c r="O37" s="119"/>
    </row>
    <row r="38" spans="1:15" ht="59.25" customHeight="1" x14ac:dyDescent="0.25">
      <c r="A38" s="96" t="s">
        <v>38</v>
      </c>
      <c r="B38" s="96"/>
      <c r="C38" s="96"/>
      <c r="D38" s="2" t="s">
        <v>39</v>
      </c>
      <c r="E38" s="10">
        <v>100</v>
      </c>
      <c r="F38" s="90"/>
      <c r="G38" s="74"/>
      <c r="H38" s="75"/>
      <c r="M38" s="117"/>
      <c r="N38" s="118"/>
      <c r="O38" s="119"/>
    </row>
    <row r="39" spans="1:15" ht="59.25" customHeight="1" x14ac:dyDescent="0.25">
      <c r="A39" s="96" t="s">
        <v>40</v>
      </c>
      <c r="B39" s="96"/>
      <c r="C39" s="96"/>
      <c r="D39" s="3" t="s">
        <v>41</v>
      </c>
      <c r="E39" s="10">
        <v>100</v>
      </c>
      <c r="F39" s="90"/>
      <c r="G39" s="74" t="s">
        <v>79</v>
      </c>
      <c r="H39" s="75"/>
      <c r="I39" s="1">
        <v>100</v>
      </c>
      <c r="M39" s="117"/>
      <c r="N39" s="118"/>
      <c r="O39" s="119"/>
    </row>
    <row r="40" spans="1:15" ht="59.25" customHeight="1" x14ac:dyDescent="0.25">
      <c r="A40" s="96" t="s">
        <v>42</v>
      </c>
      <c r="B40" s="96"/>
      <c r="C40" s="96"/>
      <c r="D40" s="2" t="s">
        <v>43</v>
      </c>
      <c r="E40" s="10">
        <v>100</v>
      </c>
      <c r="F40" s="90"/>
      <c r="G40" s="74" t="s">
        <v>84</v>
      </c>
      <c r="H40" s="75"/>
      <c r="I40" s="1">
        <v>90</v>
      </c>
      <c r="M40" s="120"/>
      <c r="N40" s="121"/>
      <c r="O40" s="122"/>
    </row>
    <row r="41" spans="1:15" ht="59.25" customHeight="1" x14ac:dyDescent="0.25">
      <c r="A41" s="96" t="s">
        <v>44</v>
      </c>
      <c r="B41" s="96"/>
      <c r="C41" s="96"/>
      <c r="D41" s="4" t="s">
        <v>45</v>
      </c>
      <c r="E41" s="10">
        <v>100</v>
      </c>
      <c r="F41" s="90"/>
      <c r="G41" s="74" t="s">
        <v>79</v>
      </c>
      <c r="H41" s="75"/>
      <c r="I41" s="1">
        <v>100</v>
      </c>
    </row>
    <row r="42" spans="1:15" ht="59.25" customHeight="1" x14ac:dyDescent="0.25">
      <c r="A42" s="96" t="s">
        <v>46</v>
      </c>
      <c r="B42" s="96"/>
      <c r="C42" s="96"/>
      <c r="D42" s="2" t="s">
        <v>35</v>
      </c>
      <c r="E42" s="10">
        <v>100</v>
      </c>
      <c r="F42" s="90"/>
      <c r="G42" s="74" t="s">
        <v>79</v>
      </c>
      <c r="H42" s="75"/>
      <c r="I42" s="1">
        <v>100</v>
      </c>
    </row>
    <row r="43" spans="1:15" ht="59.25" customHeight="1" x14ac:dyDescent="0.25">
      <c r="A43" s="96" t="s">
        <v>47</v>
      </c>
      <c r="B43" s="96"/>
      <c r="C43" s="96"/>
      <c r="D43" s="5" t="s">
        <v>48</v>
      </c>
      <c r="E43" s="10">
        <v>100</v>
      </c>
      <c r="F43" s="90"/>
      <c r="G43" s="74"/>
      <c r="H43" s="75"/>
    </row>
    <row r="44" spans="1:15" ht="59.25" customHeight="1" x14ac:dyDescent="0.25">
      <c r="A44" s="96" t="s">
        <v>49</v>
      </c>
      <c r="B44" s="96"/>
      <c r="C44" s="96"/>
      <c r="D44" s="2" t="s">
        <v>50</v>
      </c>
      <c r="E44" s="10">
        <v>100</v>
      </c>
      <c r="F44" s="91"/>
      <c r="G44" s="74" t="s">
        <v>79</v>
      </c>
      <c r="H44" s="75"/>
      <c r="I44" s="1">
        <v>100</v>
      </c>
    </row>
    <row r="45" spans="1:15" ht="20.100000000000001" customHeight="1" x14ac:dyDescent="0.25">
      <c r="A45" s="111" t="s">
        <v>51</v>
      </c>
      <c r="B45" s="112"/>
      <c r="C45" s="112"/>
      <c r="D45" s="112"/>
      <c r="E45" s="113"/>
      <c r="F45" s="80" t="s">
        <v>74</v>
      </c>
      <c r="G45" s="76" t="s">
        <v>78</v>
      </c>
      <c r="H45" s="77"/>
    </row>
    <row r="46" spans="1:15" ht="20.100000000000001" customHeight="1" x14ac:dyDescent="0.25">
      <c r="A46" s="108" t="s">
        <v>69</v>
      </c>
      <c r="B46" s="109"/>
      <c r="C46" s="110"/>
      <c r="D46" s="9" t="s">
        <v>70</v>
      </c>
      <c r="E46" s="9" t="s">
        <v>71</v>
      </c>
      <c r="F46" s="81"/>
      <c r="G46" s="78"/>
      <c r="H46" s="79"/>
    </row>
    <row r="47" spans="1:15" ht="69" customHeight="1" x14ac:dyDescent="0.25">
      <c r="A47" s="96" t="s">
        <v>52</v>
      </c>
      <c r="B47" s="96"/>
      <c r="C47" s="96"/>
      <c r="D47" s="6" t="s">
        <v>53</v>
      </c>
      <c r="E47" s="10">
        <v>100</v>
      </c>
      <c r="F47" s="81"/>
      <c r="G47" s="74" t="s">
        <v>79</v>
      </c>
      <c r="H47" s="75"/>
      <c r="I47" s="1">
        <v>100</v>
      </c>
    </row>
    <row r="48" spans="1:15" ht="69" customHeight="1" x14ac:dyDescent="0.25">
      <c r="A48" s="96" t="s">
        <v>54</v>
      </c>
      <c r="B48" s="96"/>
      <c r="C48" s="96"/>
      <c r="D48" s="7" t="s">
        <v>55</v>
      </c>
      <c r="E48" s="10">
        <v>100</v>
      </c>
      <c r="F48" s="81"/>
      <c r="G48" s="74" t="s">
        <v>79</v>
      </c>
      <c r="H48" s="75"/>
      <c r="I48" s="1">
        <v>100</v>
      </c>
    </row>
    <row r="49" spans="1:9" ht="43.5" customHeight="1" x14ac:dyDescent="0.25">
      <c r="A49" s="96" t="s">
        <v>56</v>
      </c>
      <c r="B49" s="96"/>
      <c r="C49" s="96"/>
      <c r="D49" s="7" t="s">
        <v>57</v>
      </c>
      <c r="E49" s="10">
        <v>121</v>
      </c>
      <c r="F49" s="81"/>
      <c r="G49" s="74" t="s">
        <v>86</v>
      </c>
      <c r="H49" s="75"/>
      <c r="I49" s="1">
        <v>100</v>
      </c>
    </row>
    <row r="50" spans="1:9" ht="41.25" customHeight="1" x14ac:dyDescent="0.25">
      <c r="A50" s="96" t="s">
        <v>58</v>
      </c>
      <c r="B50" s="96"/>
      <c r="C50" s="96"/>
      <c r="D50" s="7" t="s">
        <v>59</v>
      </c>
      <c r="E50" s="10">
        <v>100</v>
      </c>
      <c r="F50" s="81"/>
      <c r="G50" s="74" t="s">
        <v>85</v>
      </c>
      <c r="H50" s="75"/>
      <c r="I50" s="1">
        <v>100</v>
      </c>
    </row>
    <row r="51" spans="1:9" ht="51.75" customHeight="1" x14ac:dyDescent="0.25">
      <c r="A51" s="96" t="s">
        <v>60</v>
      </c>
      <c r="B51" s="96"/>
      <c r="C51" s="96"/>
      <c r="D51" s="7" t="s">
        <v>61</v>
      </c>
      <c r="E51" s="10">
        <v>100</v>
      </c>
      <c r="F51" s="82"/>
      <c r="G51" s="74" t="s">
        <v>79</v>
      </c>
      <c r="H51" s="75"/>
      <c r="I51" s="1">
        <v>100</v>
      </c>
    </row>
    <row r="52" spans="1:9" ht="29.25" customHeight="1" x14ac:dyDescent="0.25">
      <c r="A52" s="105" t="s">
        <v>62</v>
      </c>
      <c r="B52" s="106"/>
      <c r="C52" s="106"/>
      <c r="D52" s="106"/>
      <c r="E52" s="107"/>
      <c r="F52" s="105" t="s">
        <v>78</v>
      </c>
      <c r="G52" s="106"/>
      <c r="H52" s="106"/>
    </row>
    <row r="53" spans="1:9" s="8" customFormat="1" ht="351.75" customHeight="1" x14ac:dyDescent="0.25">
      <c r="A53" s="97" t="s">
        <v>63</v>
      </c>
      <c r="B53" s="98"/>
      <c r="C53" s="98"/>
      <c r="D53" s="98"/>
      <c r="E53" s="99"/>
      <c r="F53" s="100" t="s">
        <v>89</v>
      </c>
      <c r="G53" s="101"/>
      <c r="H53" s="102"/>
      <c r="I53" s="8">
        <v>100</v>
      </c>
    </row>
    <row r="54" spans="1:9" s="8" customFormat="1" ht="75.75" customHeight="1" x14ac:dyDescent="0.25">
      <c r="A54" s="97" t="s">
        <v>64</v>
      </c>
      <c r="B54" s="98"/>
      <c r="C54" s="98"/>
      <c r="D54" s="98"/>
      <c r="E54" s="99"/>
      <c r="F54" s="100" t="s">
        <v>88</v>
      </c>
      <c r="G54" s="101"/>
      <c r="H54" s="102"/>
      <c r="I54" s="8">
        <v>100</v>
      </c>
    </row>
    <row r="55" spans="1:9" s="8" customFormat="1" ht="154.5" customHeight="1" x14ac:dyDescent="0.25">
      <c r="A55" s="97" t="s">
        <v>96</v>
      </c>
      <c r="B55" s="98"/>
      <c r="C55" s="98"/>
      <c r="D55" s="98"/>
      <c r="E55" s="99"/>
      <c r="F55" s="100" t="s">
        <v>92</v>
      </c>
      <c r="G55" s="101"/>
      <c r="H55" s="102"/>
      <c r="I55" s="8">
        <v>97.7</v>
      </c>
    </row>
    <row r="56" spans="1:9" s="8" customFormat="1" ht="132" customHeight="1" x14ac:dyDescent="0.25">
      <c r="A56" s="97" t="s">
        <v>65</v>
      </c>
      <c r="B56" s="98"/>
      <c r="C56" s="98"/>
      <c r="D56" s="98"/>
      <c r="E56" s="99"/>
      <c r="F56" s="100" t="s">
        <v>90</v>
      </c>
      <c r="G56" s="101"/>
      <c r="H56" s="102"/>
      <c r="I56" s="8">
        <v>66.599999999999994</v>
      </c>
    </row>
    <row r="57" spans="1:9" s="8" customFormat="1" ht="99" customHeight="1" x14ac:dyDescent="0.25">
      <c r="A57" s="97" t="s">
        <v>95</v>
      </c>
      <c r="B57" s="98"/>
      <c r="C57" s="98"/>
      <c r="D57" s="98"/>
      <c r="E57" s="99"/>
      <c r="F57" s="100" t="s">
        <v>97</v>
      </c>
      <c r="G57" s="101"/>
      <c r="H57" s="102"/>
      <c r="I57" s="8">
        <v>100</v>
      </c>
    </row>
    <row r="58" spans="1:9" s="8" customFormat="1" ht="75.75" customHeight="1" x14ac:dyDescent="0.25">
      <c r="A58" s="97" t="s">
        <v>66</v>
      </c>
      <c r="B58" s="98"/>
      <c r="C58" s="98"/>
      <c r="D58" s="98"/>
      <c r="E58" s="99"/>
      <c r="F58" s="100" t="s">
        <v>91</v>
      </c>
      <c r="G58" s="101"/>
      <c r="H58" s="102"/>
      <c r="I58" s="17">
        <v>0.93</v>
      </c>
    </row>
    <row r="59" spans="1:9" x14ac:dyDescent="0.25">
      <c r="A59" s="103" t="s">
        <v>94</v>
      </c>
      <c r="B59" s="104"/>
      <c r="C59" s="104"/>
      <c r="D59" s="104"/>
      <c r="E59" s="104"/>
      <c r="F59" s="104"/>
      <c r="G59" s="104"/>
      <c r="H59" s="104"/>
    </row>
    <row r="60" spans="1:9" x14ac:dyDescent="0.25">
      <c r="A60" s="103"/>
      <c r="B60" s="104"/>
      <c r="C60" s="104"/>
      <c r="D60" s="104"/>
      <c r="E60" s="104"/>
      <c r="F60" s="104"/>
      <c r="G60" s="104"/>
      <c r="H60" s="104"/>
    </row>
    <row r="61" spans="1:9" x14ac:dyDescent="0.25">
      <c r="A61" s="103"/>
      <c r="B61" s="104"/>
      <c r="C61" s="104"/>
      <c r="D61" s="104"/>
      <c r="E61" s="104"/>
      <c r="F61" s="104"/>
      <c r="G61" s="104"/>
      <c r="H61" s="104"/>
    </row>
    <row r="62" spans="1:9" x14ac:dyDescent="0.25">
      <c r="A62" s="103"/>
      <c r="B62" s="104"/>
      <c r="C62" s="104"/>
      <c r="D62" s="104"/>
      <c r="E62" s="104"/>
      <c r="F62" s="104"/>
      <c r="G62" s="104"/>
      <c r="H62" s="104"/>
    </row>
    <row r="63" spans="1:9" x14ac:dyDescent="0.25">
      <c r="A63" s="103"/>
      <c r="B63" s="104"/>
      <c r="C63" s="104"/>
      <c r="D63" s="104"/>
      <c r="E63" s="104"/>
      <c r="F63" s="104"/>
      <c r="G63" s="104"/>
      <c r="H63" s="104"/>
    </row>
    <row r="64" spans="1:9" x14ac:dyDescent="0.25">
      <c r="A64" s="104"/>
      <c r="B64" s="104"/>
      <c r="C64" s="104"/>
      <c r="D64" s="104"/>
      <c r="E64" s="104"/>
      <c r="F64" s="104"/>
      <c r="G64" s="104"/>
      <c r="H64" s="104"/>
    </row>
    <row r="65" spans="1:8" x14ac:dyDescent="0.25">
      <c r="A65" s="104"/>
      <c r="B65" s="104"/>
      <c r="C65" s="104"/>
      <c r="D65" s="104"/>
      <c r="E65" s="104"/>
      <c r="F65" s="104"/>
      <c r="G65" s="104"/>
      <c r="H65" s="104"/>
    </row>
    <row r="66" spans="1:8" x14ac:dyDescent="0.25">
      <c r="A66" s="103" t="s">
        <v>93</v>
      </c>
      <c r="B66" s="104"/>
      <c r="C66" s="104"/>
      <c r="D66" s="104"/>
      <c r="E66" s="104"/>
      <c r="F66" s="104"/>
      <c r="G66" s="104"/>
      <c r="H66" s="104"/>
    </row>
    <row r="67" spans="1:8" x14ac:dyDescent="0.25">
      <c r="A67" s="103"/>
      <c r="B67" s="104"/>
      <c r="C67" s="104"/>
      <c r="D67" s="104"/>
      <c r="E67" s="104"/>
      <c r="F67" s="104"/>
      <c r="G67" s="104"/>
      <c r="H67" s="104"/>
    </row>
    <row r="68" spans="1:8" x14ac:dyDescent="0.25">
      <c r="A68" s="103"/>
      <c r="B68" s="104"/>
      <c r="C68" s="104"/>
      <c r="D68" s="104"/>
      <c r="E68" s="104"/>
      <c r="F68" s="104"/>
      <c r="G68" s="104"/>
      <c r="H68" s="104"/>
    </row>
    <row r="69" spans="1:8" x14ac:dyDescent="0.25">
      <c r="A69" s="103"/>
      <c r="B69" s="104"/>
      <c r="C69" s="104"/>
      <c r="D69" s="104"/>
      <c r="E69" s="104"/>
      <c r="F69" s="104"/>
      <c r="G69" s="104"/>
      <c r="H69" s="104"/>
    </row>
    <row r="70" spans="1:8" x14ac:dyDescent="0.25">
      <c r="A70" s="103"/>
      <c r="B70" s="104"/>
      <c r="C70" s="104"/>
      <c r="D70" s="104"/>
      <c r="E70" s="104"/>
      <c r="F70" s="104"/>
      <c r="G70" s="104"/>
      <c r="H70" s="104"/>
    </row>
    <row r="71" spans="1:8" x14ac:dyDescent="0.25">
      <c r="A71" s="104"/>
      <c r="B71" s="104"/>
      <c r="C71" s="104"/>
      <c r="D71" s="104"/>
      <c r="E71" s="104"/>
      <c r="F71" s="104"/>
      <c r="G71" s="104"/>
      <c r="H71" s="104"/>
    </row>
    <row r="72" spans="1:8" x14ac:dyDescent="0.25">
      <c r="A72" s="104"/>
      <c r="B72" s="104"/>
      <c r="C72" s="104"/>
      <c r="D72" s="104"/>
      <c r="E72" s="104"/>
      <c r="F72" s="104"/>
      <c r="G72" s="104"/>
      <c r="H72" s="104"/>
    </row>
    <row r="73" spans="1:8" x14ac:dyDescent="0.25">
      <c r="A73" s="95" t="s">
        <v>67</v>
      </c>
      <c r="B73" s="96"/>
      <c r="C73" s="96"/>
      <c r="D73" s="96"/>
      <c r="E73" s="96"/>
      <c r="F73" s="96"/>
      <c r="G73" s="96"/>
      <c r="H73" s="96"/>
    </row>
    <row r="74" spans="1:8" x14ac:dyDescent="0.25">
      <c r="A74" s="96"/>
      <c r="B74" s="96"/>
      <c r="C74" s="96"/>
      <c r="D74" s="96"/>
      <c r="E74" s="96"/>
      <c r="F74" s="96"/>
      <c r="G74" s="96"/>
      <c r="H74" s="96"/>
    </row>
    <row r="75" spans="1:8" x14ac:dyDescent="0.25">
      <c r="A75" s="95" t="s">
        <v>68</v>
      </c>
      <c r="B75" s="96"/>
      <c r="C75" s="96"/>
      <c r="D75" s="96"/>
      <c r="E75" s="96"/>
      <c r="F75" s="96"/>
      <c r="G75" s="96"/>
      <c r="H75" s="96"/>
    </row>
    <row r="76" spans="1:8" x14ac:dyDescent="0.25">
      <c r="A76" s="95"/>
      <c r="B76" s="96"/>
      <c r="C76" s="96"/>
      <c r="D76" s="96"/>
      <c r="E76" s="96"/>
      <c r="F76" s="96"/>
      <c r="G76" s="96"/>
      <c r="H76" s="96"/>
    </row>
    <row r="77" spans="1:8" x14ac:dyDescent="0.25">
      <c r="A77" s="96"/>
      <c r="B77" s="96"/>
      <c r="C77" s="96"/>
      <c r="D77" s="96"/>
      <c r="E77" s="96"/>
      <c r="F77" s="96"/>
      <c r="G77" s="96"/>
      <c r="H77" s="96"/>
    </row>
  </sheetData>
  <mergeCells count="94">
    <mergeCell ref="A15:D15"/>
    <mergeCell ref="E15:H15"/>
    <mergeCell ref="A30:C30"/>
    <mergeCell ref="A35:C35"/>
    <mergeCell ref="A16:H16"/>
    <mergeCell ref="A17:H17"/>
    <mergeCell ref="A18:C19"/>
    <mergeCell ref="D18:H18"/>
    <mergeCell ref="F19:H19"/>
    <mergeCell ref="A32:C32"/>
    <mergeCell ref="A33:C33"/>
    <mergeCell ref="A34:E34"/>
    <mergeCell ref="G22:H22"/>
    <mergeCell ref="G23:H23"/>
    <mergeCell ref="G24:H24"/>
    <mergeCell ref="A7:H8"/>
    <mergeCell ref="A10:H10"/>
    <mergeCell ref="A11:H11"/>
    <mergeCell ref="A12:H12"/>
    <mergeCell ref="A13:H13"/>
    <mergeCell ref="M20:O40"/>
    <mergeCell ref="A21:C21"/>
    <mergeCell ref="A22:C22"/>
    <mergeCell ref="A23:C23"/>
    <mergeCell ref="A24:C24"/>
    <mergeCell ref="A25:C25"/>
    <mergeCell ref="A26:C26"/>
    <mergeCell ref="A27:C27"/>
    <mergeCell ref="A28:E28"/>
    <mergeCell ref="A20:E20"/>
    <mergeCell ref="A29:E29"/>
    <mergeCell ref="A31:C31"/>
    <mergeCell ref="G25:H25"/>
    <mergeCell ref="G26:H26"/>
    <mergeCell ref="G27:H27"/>
    <mergeCell ref="A36:C36"/>
    <mergeCell ref="A37:C37"/>
    <mergeCell ref="A38:C38"/>
    <mergeCell ref="A46:C46"/>
    <mergeCell ref="A51:C51"/>
    <mergeCell ref="A39:C39"/>
    <mergeCell ref="A40:C40"/>
    <mergeCell ref="A41:C41"/>
    <mergeCell ref="A42:C42"/>
    <mergeCell ref="A43:C43"/>
    <mergeCell ref="A44:C44"/>
    <mergeCell ref="A45:E45"/>
    <mergeCell ref="A47:C47"/>
    <mergeCell ref="A48:C48"/>
    <mergeCell ref="A49:C49"/>
    <mergeCell ref="A50:C50"/>
    <mergeCell ref="A52:E52"/>
    <mergeCell ref="F52:H52"/>
    <mergeCell ref="A53:E53"/>
    <mergeCell ref="F53:H53"/>
    <mergeCell ref="A54:E54"/>
    <mergeCell ref="F54:H54"/>
    <mergeCell ref="A75:H77"/>
    <mergeCell ref="A55:E55"/>
    <mergeCell ref="F55:H55"/>
    <mergeCell ref="A56:E56"/>
    <mergeCell ref="F56:H56"/>
    <mergeCell ref="A57:E57"/>
    <mergeCell ref="F57:H57"/>
    <mergeCell ref="A58:E58"/>
    <mergeCell ref="F58:H58"/>
    <mergeCell ref="A59:H65"/>
    <mergeCell ref="A66:H72"/>
    <mergeCell ref="A73:H74"/>
    <mergeCell ref="F45:F51"/>
    <mergeCell ref="F20:F27"/>
    <mergeCell ref="F28:F33"/>
    <mergeCell ref="F34:F44"/>
    <mergeCell ref="G20:H21"/>
    <mergeCell ref="G28:H30"/>
    <mergeCell ref="G31:H31"/>
    <mergeCell ref="G32:H32"/>
    <mergeCell ref="G33:H33"/>
    <mergeCell ref="G34:H35"/>
    <mergeCell ref="G36:H36"/>
    <mergeCell ref="G42:H42"/>
    <mergeCell ref="G43:H43"/>
    <mergeCell ref="G44:H44"/>
    <mergeCell ref="G37:H37"/>
    <mergeCell ref="G38:H38"/>
    <mergeCell ref="G39:H39"/>
    <mergeCell ref="G40:H40"/>
    <mergeCell ref="G41:H41"/>
    <mergeCell ref="G51:H51"/>
    <mergeCell ref="G45:H46"/>
    <mergeCell ref="G47:H47"/>
    <mergeCell ref="G48:H48"/>
    <mergeCell ref="G49:H49"/>
    <mergeCell ref="G50:H50"/>
  </mergeCells>
  <printOptions horizontalCentered="1"/>
  <pageMargins left="0.70866141732283472" right="0.70866141732283472" top="0.55118110236220474" bottom="0.55118110236220474" header="0.31496062992125984" footer="0.31496062992125984"/>
  <pageSetup paperSize="119" scale="42" fitToWidth="0" orientation="landscape" r:id="rId1"/>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92"/>
  <sheetViews>
    <sheetView topLeftCell="A25" workbookViewId="0">
      <selection activeCell="A30" sqref="A30:C30"/>
    </sheetView>
  </sheetViews>
  <sheetFormatPr baseColWidth="10" defaultRowHeight="12.75" x14ac:dyDescent="0.2"/>
  <cols>
    <col min="1" max="2" width="41.7109375" style="39" customWidth="1"/>
    <col min="3" max="3" width="14.7109375" style="39" customWidth="1"/>
    <col min="4" max="4" width="18.28515625" style="39" customWidth="1"/>
    <col min="5" max="5" width="16.140625" style="39" customWidth="1"/>
    <col min="6" max="6" width="69.28515625" style="39" customWidth="1"/>
    <col min="7" max="8" width="31.42578125" style="39" customWidth="1"/>
    <col min="9" max="16384" width="11.42578125" style="39"/>
  </cols>
  <sheetData>
    <row r="4" spans="1:16" x14ac:dyDescent="0.2">
      <c r="A4" s="1"/>
      <c r="B4" s="1"/>
      <c r="C4" s="1"/>
      <c r="D4" s="1"/>
      <c r="E4" s="30"/>
      <c r="F4" s="1"/>
      <c r="G4" s="1"/>
      <c r="H4" s="1"/>
      <c r="I4" s="1"/>
      <c r="J4" s="1"/>
      <c r="K4" s="1"/>
      <c r="L4" s="1"/>
      <c r="M4" s="1"/>
      <c r="N4" s="1"/>
      <c r="O4" s="1"/>
      <c r="P4" s="1"/>
    </row>
    <row r="5" spans="1:16" x14ac:dyDescent="0.2">
      <c r="A5" s="1"/>
      <c r="B5" s="1"/>
      <c r="C5" s="1"/>
      <c r="D5" s="1"/>
      <c r="E5" s="30"/>
      <c r="F5" s="1"/>
      <c r="G5" s="1"/>
      <c r="H5" s="1"/>
      <c r="I5" s="1"/>
      <c r="J5" s="1"/>
      <c r="K5" s="1"/>
      <c r="L5" s="1"/>
      <c r="M5" s="1"/>
      <c r="N5" s="1"/>
      <c r="O5" s="1"/>
      <c r="P5" s="1"/>
    </row>
    <row r="6" spans="1:16" x14ac:dyDescent="0.2">
      <c r="A6" s="1"/>
      <c r="B6" s="1"/>
      <c r="C6" s="1"/>
      <c r="D6" s="1"/>
      <c r="E6" s="30"/>
      <c r="F6" s="1"/>
      <c r="G6" s="1"/>
      <c r="H6" s="1"/>
      <c r="I6" s="1"/>
      <c r="J6" s="1"/>
      <c r="K6" s="1"/>
      <c r="L6" s="1"/>
      <c r="M6" s="1"/>
      <c r="N6" s="1"/>
      <c r="O6" s="1"/>
      <c r="P6" s="1"/>
    </row>
    <row r="7" spans="1:16" x14ac:dyDescent="0.2">
      <c r="A7" s="1"/>
      <c r="B7" s="1"/>
      <c r="C7" s="1"/>
      <c r="D7" s="1"/>
      <c r="E7" s="30"/>
      <c r="F7" s="1"/>
      <c r="G7" s="1"/>
      <c r="H7" s="1"/>
      <c r="I7" s="1"/>
      <c r="J7" s="1"/>
      <c r="K7" s="1"/>
      <c r="L7" s="1"/>
      <c r="M7" s="1"/>
      <c r="N7" s="1"/>
      <c r="O7" s="1"/>
      <c r="P7" s="1"/>
    </row>
    <row r="8" spans="1:16" x14ac:dyDescent="0.2">
      <c r="A8" s="1"/>
      <c r="B8" s="1"/>
      <c r="C8" s="1"/>
      <c r="D8" s="1"/>
      <c r="E8" s="30"/>
      <c r="F8" s="1"/>
      <c r="G8" s="1"/>
      <c r="H8" s="1"/>
      <c r="I8" s="1"/>
      <c r="J8" s="1"/>
      <c r="K8" s="1"/>
      <c r="L8" s="1"/>
      <c r="M8" s="1"/>
      <c r="N8" s="1"/>
      <c r="O8" s="1"/>
      <c r="P8" s="1"/>
    </row>
    <row r="9" spans="1:16" x14ac:dyDescent="0.2">
      <c r="A9" s="1"/>
      <c r="B9" s="1"/>
      <c r="C9" s="1"/>
      <c r="D9" s="1"/>
      <c r="E9" s="30"/>
      <c r="F9" s="1"/>
      <c r="G9" s="1"/>
      <c r="H9" s="1"/>
      <c r="I9" s="1"/>
      <c r="J9" s="1"/>
      <c r="K9" s="1"/>
      <c r="L9" s="1"/>
      <c r="M9" s="1"/>
      <c r="N9" s="1"/>
      <c r="O9" s="1"/>
      <c r="P9" s="1"/>
    </row>
    <row r="10" spans="1:16" x14ac:dyDescent="0.2">
      <c r="A10" s="130" t="s">
        <v>0</v>
      </c>
      <c r="B10" s="130"/>
      <c r="C10" s="130"/>
      <c r="D10" s="130"/>
      <c r="E10" s="130"/>
      <c r="F10" s="130"/>
      <c r="G10" s="130"/>
      <c r="H10" s="130"/>
      <c r="I10" s="1"/>
      <c r="J10" s="1"/>
      <c r="K10" s="1"/>
      <c r="L10" s="1"/>
      <c r="M10" s="1"/>
      <c r="N10" s="1"/>
      <c r="O10" s="1"/>
      <c r="P10" s="1"/>
    </row>
    <row r="11" spans="1:16" x14ac:dyDescent="0.2">
      <c r="A11" s="130"/>
      <c r="B11" s="130"/>
      <c r="C11" s="130"/>
      <c r="D11" s="130"/>
      <c r="E11" s="130"/>
      <c r="F11" s="130"/>
      <c r="G11" s="130"/>
      <c r="H11" s="130"/>
      <c r="I11" s="1"/>
      <c r="J11" s="1"/>
      <c r="K11" s="1"/>
      <c r="L11" s="1"/>
      <c r="M11" s="1"/>
      <c r="N11" s="1"/>
      <c r="O11" s="1"/>
      <c r="P11" s="1"/>
    </row>
    <row r="12" spans="1:16" x14ac:dyDescent="0.2">
      <c r="A12" s="1"/>
      <c r="B12" s="1"/>
      <c r="C12" s="1"/>
      <c r="D12" s="1"/>
      <c r="E12" s="30"/>
      <c r="F12" s="1"/>
      <c r="G12" s="1"/>
      <c r="H12" s="1"/>
      <c r="I12" s="1"/>
      <c r="J12" s="1"/>
      <c r="K12" s="1"/>
      <c r="L12" s="1"/>
      <c r="M12" s="1"/>
      <c r="N12" s="1"/>
      <c r="O12" s="1"/>
      <c r="P12" s="1"/>
    </row>
    <row r="13" spans="1:16" x14ac:dyDescent="0.2">
      <c r="A13" s="131" t="s">
        <v>1</v>
      </c>
      <c r="B13" s="131"/>
      <c r="C13" s="131"/>
      <c r="D13" s="131"/>
      <c r="E13" s="131"/>
      <c r="F13" s="131"/>
      <c r="G13" s="131"/>
      <c r="H13" s="131"/>
      <c r="I13" s="1"/>
      <c r="J13" s="1"/>
      <c r="K13" s="1"/>
      <c r="L13" s="1"/>
      <c r="M13" s="1"/>
      <c r="N13" s="1"/>
      <c r="O13" s="1"/>
      <c r="P13" s="1"/>
    </row>
    <row r="14" spans="1:16" x14ac:dyDescent="0.2">
      <c r="A14" s="130" t="s">
        <v>2</v>
      </c>
      <c r="B14" s="130"/>
      <c r="C14" s="130"/>
      <c r="D14" s="130"/>
      <c r="E14" s="130"/>
      <c r="F14" s="130"/>
      <c r="G14" s="130"/>
      <c r="H14" s="130"/>
      <c r="I14" s="1"/>
      <c r="J14" s="1"/>
      <c r="K14" s="1"/>
      <c r="L14" s="1"/>
      <c r="M14" s="1"/>
      <c r="N14" s="1"/>
      <c r="O14" s="1"/>
      <c r="P14" s="1"/>
    </row>
    <row r="15" spans="1:16" x14ac:dyDescent="0.2">
      <c r="A15" s="130" t="s">
        <v>3</v>
      </c>
      <c r="B15" s="130"/>
      <c r="C15" s="130"/>
      <c r="D15" s="130"/>
      <c r="E15" s="130"/>
      <c r="F15" s="130"/>
      <c r="G15" s="130"/>
      <c r="H15" s="130"/>
      <c r="I15" s="1"/>
      <c r="J15" s="1"/>
      <c r="K15" s="1"/>
      <c r="L15" s="1"/>
      <c r="M15" s="1"/>
      <c r="N15" s="1"/>
      <c r="O15" s="1"/>
      <c r="P15" s="1"/>
    </row>
    <row r="16" spans="1:16" x14ac:dyDescent="0.2">
      <c r="A16" s="132" t="s">
        <v>4</v>
      </c>
      <c r="B16" s="132"/>
      <c r="C16" s="132"/>
      <c r="D16" s="132"/>
      <c r="E16" s="132"/>
      <c r="F16" s="132"/>
      <c r="G16" s="132"/>
      <c r="H16" s="132"/>
      <c r="I16" s="1"/>
      <c r="J16" s="1"/>
      <c r="K16" s="1"/>
      <c r="L16" s="1"/>
      <c r="M16" s="1"/>
      <c r="N16" s="1"/>
      <c r="O16" s="1"/>
      <c r="P16" s="1"/>
    </row>
    <row r="17" spans="1:16" x14ac:dyDescent="0.2">
      <c r="A17" s="1"/>
      <c r="B17" s="1"/>
      <c r="C17" s="1"/>
      <c r="D17" s="1"/>
      <c r="E17" s="30"/>
      <c r="F17" s="1"/>
      <c r="G17" s="1"/>
      <c r="H17" s="1"/>
      <c r="I17" s="1"/>
      <c r="J17" s="1"/>
      <c r="K17" s="1"/>
      <c r="L17" s="1"/>
      <c r="M17" s="1"/>
      <c r="N17" s="1"/>
      <c r="O17" s="1"/>
      <c r="P17" s="1"/>
    </row>
    <row r="18" spans="1:16" x14ac:dyDescent="0.2">
      <c r="A18" s="133" t="s">
        <v>5</v>
      </c>
      <c r="B18" s="134"/>
      <c r="C18" s="134"/>
      <c r="D18" s="134"/>
      <c r="E18" s="133" t="s">
        <v>6</v>
      </c>
      <c r="F18" s="134"/>
      <c r="G18" s="134"/>
      <c r="H18" s="134"/>
      <c r="I18" s="1"/>
      <c r="J18" s="1"/>
      <c r="K18" s="1"/>
      <c r="L18" s="1"/>
      <c r="M18" s="1"/>
      <c r="N18" s="1"/>
      <c r="O18" s="1"/>
      <c r="P18" s="1"/>
    </row>
    <row r="19" spans="1:16" x14ac:dyDescent="0.2">
      <c r="A19" s="138" t="s">
        <v>7</v>
      </c>
      <c r="B19" s="139"/>
      <c r="C19" s="139"/>
      <c r="D19" s="139"/>
      <c r="E19" s="139"/>
      <c r="F19" s="139"/>
      <c r="G19" s="139"/>
      <c r="H19" s="140"/>
      <c r="I19" s="1"/>
      <c r="J19" s="1"/>
      <c r="K19" s="1"/>
      <c r="L19" s="1"/>
      <c r="M19" s="1"/>
      <c r="N19" s="1"/>
      <c r="O19" s="1"/>
      <c r="P19" s="1"/>
    </row>
    <row r="20" spans="1:16" x14ac:dyDescent="0.2">
      <c r="A20" s="138" t="s">
        <v>8</v>
      </c>
      <c r="B20" s="141"/>
      <c r="C20" s="141"/>
      <c r="D20" s="141"/>
      <c r="E20" s="141"/>
      <c r="F20" s="141"/>
      <c r="G20" s="141"/>
      <c r="H20" s="142"/>
      <c r="I20" s="1"/>
      <c r="J20" s="1"/>
      <c r="K20" s="1"/>
      <c r="L20" s="1"/>
      <c r="M20" s="1"/>
      <c r="N20" s="1"/>
      <c r="O20" s="1"/>
      <c r="P20" s="1"/>
    </row>
    <row r="21" spans="1:16" x14ac:dyDescent="0.2">
      <c r="A21" s="148" t="s">
        <v>9</v>
      </c>
      <c r="B21" s="148"/>
      <c r="C21" s="148"/>
      <c r="D21" s="148" t="s">
        <v>10</v>
      </c>
      <c r="E21" s="148"/>
      <c r="F21" s="148"/>
      <c r="G21" s="148"/>
      <c r="H21" s="148"/>
      <c r="I21" s="1"/>
      <c r="J21" s="1"/>
      <c r="K21" s="1"/>
      <c r="L21" s="1"/>
      <c r="M21" s="1"/>
      <c r="N21" s="1"/>
      <c r="O21" s="1"/>
      <c r="P21" s="1"/>
    </row>
    <row r="22" spans="1:16" ht="25.5" x14ac:dyDescent="0.2">
      <c r="A22" s="148"/>
      <c r="B22" s="148"/>
      <c r="C22" s="148"/>
      <c r="D22" s="32" t="s">
        <v>11</v>
      </c>
      <c r="E22" s="32" t="s">
        <v>12</v>
      </c>
      <c r="F22" s="149" t="s">
        <v>13</v>
      </c>
      <c r="G22" s="150"/>
      <c r="H22" s="151"/>
      <c r="I22" s="1"/>
      <c r="J22" s="1"/>
      <c r="K22" s="1"/>
      <c r="L22" s="1"/>
      <c r="M22" s="1"/>
      <c r="N22" s="1"/>
      <c r="O22" s="1"/>
      <c r="P22" s="1"/>
    </row>
    <row r="23" spans="1:16" x14ac:dyDescent="0.2">
      <c r="A23" s="105" t="s">
        <v>14</v>
      </c>
      <c r="B23" s="106"/>
      <c r="C23" s="106"/>
      <c r="D23" s="106"/>
      <c r="E23" s="107"/>
      <c r="F23" s="152" t="s">
        <v>134</v>
      </c>
      <c r="G23" s="155" t="s">
        <v>78</v>
      </c>
      <c r="H23" s="155"/>
      <c r="I23" s="1"/>
      <c r="J23" s="1"/>
      <c r="K23" s="1"/>
      <c r="L23" s="1"/>
      <c r="M23" s="114" t="s">
        <v>15</v>
      </c>
      <c r="N23" s="115"/>
      <c r="O23" s="116"/>
      <c r="P23" s="1"/>
    </row>
    <row r="24" spans="1:16" ht="25.5" x14ac:dyDescent="0.2">
      <c r="A24" s="155" t="s">
        <v>16</v>
      </c>
      <c r="B24" s="155"/>
      <c r="C24" s="155"/>
      <c r="D24" s="40" t="s">
        <v>17</v>
      </c>
      <c r="E24" s="40" t="s">
        <v>18</v>
      </c>
      <c r="F24" s="153"/>
      <c r="G24" s="155"/>
      <c r="H24" s="155"/>
      <c r="I24" s="1"/>
      <c r="J24" s="1"/>
      <c r="K24" s="1"/>
      <c r="L24" s="1"/>
      <c r="M24" s="117"/>
      <c r="N24" s="118"/>
      <c r="O24" s="119"/>
      <c r="P24" s="1"/>
    </row>
    <row r="25" spans="1:16" ht="67.5" customHeight="1" x14ac:dyDescent="0.2">
      <c r="A25" s="96" t="s">
        <v>19</v>
      </c>
      <c r="B25" s="96"/>
      <c r="C25" s="96"/>
      <c r="D25" s="10">
        <v>24</v>
      </c>
      <c r="E25" s="10">
        <v>25</v>
      </c>
      <c r="F25" s="153"/>
      <c r="G25" s="158" t="s">
        <v>80</v>
      </c>
      <c r="H25" s="158"/>
      <c r="I25" s="1">
        <v>84</v>
      </c>
      <c r="J25" s="1"/>
      <c r="K25" s="1"/>
      <c r="L25" s="1"/>
      <c r="M25" s="117"/>
      <c r="N25" s="118"/>
      <c r="O25" s="119"/>
      <c r="P25" s="1"/>
    </row>
    <row r="26" spans="1:16" ht="67.5" customHeight="1" x14ac:dyDescent="0.2">
      <c r="A26" s="96" t="s">
        <v>20</v>
      </c>
      <c r="B26" s="96"/>
      <c r="C26" s="96"/>
      <c r="D26" s="10">
        <v>103</v>
      </c>
      <c r="E26" s="10">
        <v>103</v>
      </c>
      <c r="F26" s="153"/>
      <c r="G26" s="156" t="s">
        <v>79</v>
      </c>
      <c r="H26" s="157"/>
      <c r="I26" s="1">
        <v>100</v>
      </c>
      <c r="J26" s="1"/>
      <c r="K26" s="1"/>
      <c r="L26" s="1"/>
      <c r="M26" s="117"/>
      <c r="N26" s="118"/>
      <c r="O26" s="119"/>
      <c r="P26" s="1"/>
    </row>
    <row r="27" spans="1:16" ht="67.5" customHeight="1" x14ac:dyDescent="0.2">
      <c r="A27" s="96" t="s">
        <v>21</v>
      </c>
      <c r="B27" s="96"/>
      <c r="C27" s="96"/>
      <c r="D27" s="10">
        <v>65</v>
      </c>
      <c r="E27" s="10">
        <v>65</v>
      </c>
      <c r="F27" s="153"/>
      <c r="G27" s="156" t="s">
        <v>81</v>
      </c>
      <c r="H27" s="157"/>
      <c r="I27" s="1">
        <v>100</v>
      </c>
      <c r="J27" s="1"/>
      <c r="K27" s="1"/>
      <c r="L27" s="1"/>
      <c r="M27" s="117"/>
      <c r="N27" s="118"/>
      <c r="O27" s="119"/>
      <c r="P27" s="1"/>
    </row>
    <row r="28" spans="1:16" ht="67.5" customHeight="1" x14ac:dyDescent="0.2">
      <c r="A28" s="96" t="s">
        <v>22</v>
      </c>
      <c r="B28" s="96"/>
      <c r="C28" s="96"/>
      <c r="D28" s="10">
        <v>1</v>
      </c>
      <c r="E28" s="10">
        <v>1</v>
      </c>
      <c r="F28" s="153"/>
      <c r="G28" s="156" t="s">
        <v>79</v>
      </c>
      <c r="H28" s="157"/>
      <c r="I28" s="1">
        <v>100</v>
      </c>
      <c r="J28" s="1"/>
      <c r="K28" s="1"/>
      <c r="L28" s="1"/>
      <c r="M28" s="117"/>
      <c r="N28" s="118"/>
      <c r="O28" s="119"/>
      <c r="P28" s="1"/>
    </row>
    <row r="29" spans="1:16" ht="67.5" customHeight="1" x14ac:dyDescent="0.2">
      <c r="A29" s="96" t="s">
        <v>23</v>
      </c>
      <c r="B29" s="96"/>
      <c r="C29" s="96"/>
      <c r="D29" s="10">
        <v>70</v>
      </c>
      <c r="E29" s="10">
        <v>70</v>
      </c>
      <c r="F29" s="153"/>
      <c r="G29" s="156" t="s">
        <v>79</v>
      </c>
      <c r="H29" s="157"/>
      <c r="I29" s="1">
        <v>100</v>
      </c>
      <c r="J29" s="1"/>
      <c r="K29" s="1"/>
      <c r="L29" s="1"/>
      <c r="M29" s="117"/>
      <c r="N29" s="118"/>
      <c r="O29" s="119"/>
      <c r="P29" s="1"/>
    </row>
    <row r="30" spans="1:16" ht="67.5" customHeight="1" x14ac:dyDescent="0.2">
      <c r="A30" s="96" t="s">
        <v>24</v>
      </c>
      <c r="B30" s="96"/>
      <c r="C30" s="96"/>
      <c r="D30" s="10">
        <v>90</v>
      </c>
      <c r="E30" s="10">
        <v>60</v>
      </c>
      <c r="F30" s="154"/>
      <c r="G30" s="156" t="s">
        <v>87</v>
      </c>
      <c r="H30" s="157"/>
      <c r="I30" s="1">
        <v>66.66</v>
      </c>
      <c r="J30" s="1"/>
      <c r="K30" s="1"/>
      <c r="L30" s="1"/>
      <c r="M30" s="117"/>
      <c r="N30" s="118"/>
      <c r="O30" s="119"/>
      <c r="P30" s="1"/>
    </row>
    <row r="31" spans="1:16" ht="21.75" customHeight="1" x14ac:dyDescent="0.2">
      <c r="A31" s="105" t="s">
        <v>25</v>
      </c>
      <c r="B31" s="106"/>
      <c r="C31" s="106"/>
      <c r="D31" s="106"/>
      <c r="E31" s="107"/>
      <c r="F31" s="159" t="s">
        <v>139</v>
      </c>
      <c r="G31" s="162" t="s">
        <v>78</v>
      </c>
      <c r="H31" s="163"/>
      <c r="I31" s="1"/>
      <c r="J31" s="1"/>
      <c r="K31" s="1"/>
      <c r="L31" s="1"/>
      <c r="M31" s="117"/>
      <c r="N31" s="118"/>
      <c r="O31" s="119"/>
      <c r="P31" s="1"/>
    </row>
    <row r="32" spans="1:16" ht="21.75" customHeight="1" x14ac:dyDescent="0.2">
      <c r="A32" s="111" t="s">
        <v>26</v>
      </c>
      <c r="B32" s="112"/>
      <c r="C32" s="112"/>
      <c r="D32" s="112"/>
      <c r="E32" s="113"/>
      <c r="F32" s="160"/>
      <c r="G32" s="164"/>
      <c r="H32" s="165"/>
      <c r="I32" s="1"/>
      <c r="J32" s="1"/>
      <c r="K32" s="1"/>
      <c r="L32" s="1"/>
      <c r="M32" s="117"/>
      <c r="N32" s="118"/>
      <c r="O32" s="119"/>
      <c r="P32" s="1"/>
    </row>
    <row r="33" spans="1:16" ht="21.75" customHeight="1" x14ac:dyDescent="0.2">
      <c r="A33" s="108" t="s">
        <v>69</v>
      </c>
      <c r="B33" s="109"/>
      <c r="C33" s="110"/>
      <c r="D33" s="9" t="s">
        <v>70</v>
      </c>
      <c r="E33" s="9" t="s">
        <v>71</v>
      </c>
      <c r="F33" s="160"/>
      <c r="G33" s="166"/>
      <c r="H33" s="167"/>
      <c r="I33" s="1"/>
      <c r="J33" s="1"/>
      <c r="K33" s="1"/>
      <c r="L33" s="1"/>
      <c r="M33" s="117"/>
      <c r="N33" s="118"/>
      <c r="O33" s="119"/>
      <c r="P33" s="1"/>
    </row>
    <row r="34" spans="1:16" ht="117.75" customHeight="1" x14ac:dyDescent="0.2">
      <c r="A34" s="96" t="s">
        <v>27</v>
      </c>
      <c r="B34" s="96"/>
      <c r="C34" s="96"/>
      <c r="D34" s="22" t="s">
        <v>28</v>
      </c>
      <c r="E34" s="10">
        <v>100</v>
      </c>
      <c r="F34" s="160"/>
      <c r="G34" s="156" t="s">
        <v>82</v>
      </c>
      <c r="H34" s="157"/>
      <c r="I34" s="1">
        <v>0</v>
      </c>
      <c r="J34" s="1"/>
      <c r="K34" s="1"/>
      <c r="L34" s="1"/>
      <c r="M34" s="117"/>
      <c r="N34" s="118"/>
      <c r="O34" s="119"/>
      <c r="P34" s="1"/>
    </row>
    <row r="35" spans="1:16" ht="117.75" customHeight="1" x14ac:dyDescent="0.2">
      <c r="A35" s="96" t="s">
        <v>29</v>
      </c>
      <c r="B35" s="96"/>
      <c r="C35" s="96"/>
      <c r="D35" s="22" t="s">
        <v>30</v>
      </c>
      <c r="E35" s="10">
        <v>100</v>
      </c>
      <c r="F35" s="160"/>
      <c r="G35" s="156" t="s">
        <v>79</v>
      </c>
      <c r="H35" s="157"/>
      <c r="I35" s="1">
        <v>100</v>
      </c>
      <c r="J35" s="1"/>
      <c r="K35" s="1"/>
      <c r="L35" s="1"/>
      <c r="M35" s="117"/>
      <c r="N35" s="118"/>
      <c r="O35" s="119"/>
      <c r="P35" s="1"/>
    </row>
    <row r="36" spans="1:16" ht="117.75" customHeight="1" x14ac:dyDescent="0.2">
      <c r="A36" s="96" t="s">
        <v>31</v>
      </c>
      <c r="B36" s="96"/>
      <c r="C36" s="96"/>
      <c r="D36" s="22" t="s">
        <v>32</v>
      </c>
      <c r="E36" s="10">
        <v>100</v>
      </c>
      <c r="F36" s="161"/>
      <c r="G36" s="156" t="s">
        <v>138</v>
      </c>
      <c r="H36" s="157"/>
      <c r="I36" s="1">
        <v>90</v>
      </c>
      <c r="J36" s="1"/>
      <c r="K36" s="1"/>
      <c r="L36" s="1"/>
      <c r="M36" s="117"/>
      <c r="N36" s="118"/>
      <c r="O36" s="119"/>
      <c r="P36" s="1"/>
    </row>
    <row r="37" spans="1:16" x14ac:dyDescent="0.2">
      <c r="A37" s="111" t="s">
        <v>33</v>
      </c>
      <c r="B37" s="112"/>
      <c r="C37" s="112"/>
      <c r="D37" s="112"/>
      <c r="E37" s="113"/>
      <c r="F37" s="168" t="s">
        <v>140</v>
      </c>
      <c r="G37" s="162" t="s">
        <v>78</v>
      </c>
      <c r="H37" s="163"/>
      <c r="I37" s="1"/>
      <c r="J37" s="1"/>
      <c r="K37" s="1"/>
      <c r="L37" s="1"/>
      <c r="M37" s="117"/>
      <c r="N37" s="118"/>
      <c r="O37" s="119"/>
      <c r="P37" s="1"/>
    </row>
    <row r="38" spans="1:16" x14ac:dyDescent="0.2">
      <c r="A38" s="108" t="s">
        <v>69</v>
      </c>
      <c r="B38" s="109"/>
      <c r="C38" s="110"/>
      <c r="D38" s="9" t="s">
        <v>70</v>
      </c>
      <c r="E38" s="9" t="s">
        <v>71</v>
      </c>
      <c r="F38" s="169"/>
      <c r="G38" s="166"/>
      <c r="H38" s="167"/>
      <c r="I38" s="1"/>
      <c r="J38" s="1"/>
      <c r="K38" s="1"/>
      <c r="L38" s="1"/>
      <c r="M38" s="117"/>
      <c r="N38" s="118"/>
      <c r="O38" s="119"/>
      <c r="P38" s="1"/>
    </row>
    <row r="39" spans="1:16" ht="61.5" customHeight="1" x14ac:dyDescent="0.2">
      <c r="A39" s="96" t="s">
        <v>34</v>
      </c>
      <c r="B39" s="96"/>
      <c r="C39" s="96"/>
      <c r="D39" s="23" t="s">
        <v>35</v>
      </c>
      <c r="E39" s="10">
        <v>100</v>
      </c>
      <c r="F39" s="169"/>
      <c r="G39" s="156" t="s">
        <v>79</v>
      </c>
      <c r="H39" s="157"/>
      <c r="I39" s="1">
        <v>100</v>
      </c>
      <c r="J39" s="1"/>
      <c r="K39" s="1"/>
      <c r="L39" s="1"/>
      <c r="M39" s="117"/>
      <c r="N39" s="118"/>
      <c r="O39" s="119"/>
      <c r="P39" s="1"/>
    </row>
    <row r="40" spans="1:16" ht="59.25" customHeight="1" x14ac:dyDescent="0.2">
      <c r="A40" s="96" t="s">
        <v>36</v>
      </c>
      <c r="B40" s="96"/>
      <c r="C40" s="96"/>
      <c r="D40" s="23" t="s">
        <v>37</v>
      </c>
      <c r="E40" s="10">
        <v>100</v>
      </c>
      <c r="F40" s="169"/>
      <c r="G40" s="173" t="s">
        <v>79</v>
      </c>
      <c r="H40" s="174"/>
      <c r="I40" s="1">
        <v>100</v>
      </c>
      <c r="J40" s="1"/>
      <c r="K40" s="1"/>
      <c r="L40" s="1"/>
      <c r="M40" s="117"/>
      <c r="N40" s="118"/>
      <c r="O40" s="119"/>
      <c r="P40" s="1"/>
    </row>
    <row r="41" spans="1:16" ht="59.25" customHeight="1" x14ac:dyDescent="0.2">
      <c r="A41" s="96" t="s">
        <v>38</v>
      </c>
      <c r="B41" s="96"/>
      <c r="C41" s="96"/>
      <c r="D41" s="23" t="s">
        <v>39</v>
      </c>
      <c r="E41" s="10">
        <v>100</v>
      </c>
      <c r="F41" s="169"/>
      <c r="G41" s="173" t="s">
        <v>79</v>
      </c>
      <c r="H41" s="174"/>
      <c r="I41" s="1">
        <v>100</v>
      </c>
      <c r="J41" s="1"/>
      <c r="K41" s="1"/>
      <c r="L41" s="1"/>
      <c r="M41" s="117"/>
      <c r="N41" s="118"/>
      <c r="O41" s="119"/>
      <c r="P41" s="1"/>
    </row>
    <row r="42" spans="1:16" ht="59.25" customHeight="1" x14ac:dyDescent="0.2">
      <c r="A42" s="96" t="s">
        <v>40</v>
      </c>
      <c r="B42" s="96"/>
      <c r="C42" s="96"/>
      <c r="D42" s="24" t="s">
        <v>41</v>
      </c>
      <c r="E42" s="10">
        <v>100</v>
      </c>
      <c r="F42" s="169"/>
      <c r="G42" s="156" t="s">
        <v>79</v>
      </c>
      <c r="H42" s="157"/>
      <c r="I42" s="1">
        <v>100</v>
      </c>
      <c r="J42" s="1"/>
      <c r="K42" s="1"/>
      <c r="L42" s="1"/>
      <c r="M42" s="117"/>
      <c r="N42" s="118"/>
      <c r="O42" s="119"/>
      <c r="P42" s="1"/>
    </row>
    <row r="43" spans="1:16" ht="59.25" customHeight="1" x14ac:dyDescent="0.2">
      <c r="A43" s="96" t="s">
        <v>42</v>
      </c>
      <c r="B43" s="96"/>
      <c r="C43" s="96"/>
      <c r="D43" s="23" t="s">
        <v>43</v>
      </c>
      <c r="E43" s="10">
        <v>100</v>
      </c>
      <c r="F43" s="169"/>
      <c r="G43" s="156" t="s">
        <v>84</v>
      </c>
      <c r="H43" s="157"/>
      <c r="I43" s="1">
        <v>90</v>
      </c>
      <c r="J43" s="1"/>
      <c r="K43" s="1"/>
      <c r="L43" s="1"/>
      <c r="M43" s="120"/>
      <c r="N43" s="121"/>
      <c r="O43" s="122"/>
      <c r="P43" s="1"/>
    </row>
    <row r="44" spans="1:16" ht="59.25" customHeight="1" x14ac:dyDescent="0.2">
      <c r="A44" s="96" t="s">
        <v>44</v>
      </c>
      <c r="B44" s="96"/>
      <c r="C44" s="96"/>
      <c r="D44" s="25" t="s">
        <v>45</v>
      </c>
      <c r="E44" s="10">
        <v>100</v>
      </c>
      <c r="F44" s="169"/>
      <c r="G44" s="156" t="s">
        <v>79</v>
      </c>
      <c r="H44" s="157"/>
      <c r="I44" s="1">
        <v>100</v>
      </c>
      <c r="J44" s="1"/>
      <c r="K44" s="1"/>
      <c r="L44" s="1"/>
      <c r="M44" s="1"/>
      <c r="N44" s="1"/>
      <c r="O44" s="1"/>
      <c r="P44" s="1"/>
    </row>
    <row r="45" spans="1:16" ht="59.25" customHeight="1" x14ac:dyDescent="0.2">
      <c r="A45" s="96" t="s">
        <v>46</v>
      </c>
      <c r="B45" s="96"/>
      <c r="C45" s="96"/>
      <c r="D45" s="23" t="s">
        <v>35</v>
      </c>
      <c r="E45" s="10">
        <v>100</v>
      </c>
      <c r="F45" s="169"/>
      <c r="G45" s="156" t="s">
        <v>79</v>
      </c>
      <c r="H45" s="157"/>
      <c r="I45" s="1">
        <v>100</v>
      </c>
      <c r="J45" s="1"/>
      <c r="K45" s="1"/>
      <c r="L45" s="1"/>
      <c r="M45" s="1"/>
      <c r="N45" s="1"/>
      <c r="O45" s="1"/>
      <c r="P45" s="1"/>
    </row>
    <row r="46" spans="1:16" ht="59.25" customHeight="1" x14ac:dyDescent="0.2">
      <c r="A46" s="96" t="s">
        <v>47</v>
      </c>
      <c r="B46" s="96"/>
      <c r="C46" s="96"/>
      <c r="D46" s="26" t="s">
        <v>48</v>
      </c>
      <c r="E46" s="10">
        <v>100</v>
      </c>
      <c r="F46" s="169"/>
      <c r="G46" s="171" t="s">
        <v>132</v>
      </c>
      <c r="H46" s="172"/>
      <c r="I46" s="1">
        <v>45.45</v>
      </c>
      <c r="J46" s="1"/>
      <c r="K46" s="1"/>
      <c r="L46" s="1"/>
      <c r="M46" s="1"/>
      <c r="N46" s="1"/>
      <c r="O46" s="1"/>
      <c r="P46" s="1"/>
    </row>
    <row r="47" spans="1:16" ht="59.25" customHeight="1" x14ac:dyDescent="0.2">
      <c r="A47" s="96" t="s">
        <v>144</v>
      </c>
      <c r="B47" s="96"/>
      <c r="C47" s="96"/>
      <c r="D47" s="23" t="s">
        <v>50</v>
      </c>
      <c r="E47" s="10">
        <v>100</v>
      </c>
      <c r="F47" s="170"/>
      <c r="G47" s="156" t="s">
        <v>79</v>
      </c>
      <c r="H47" s="157"/>
      <c r="I47" s="1">
        <v>100</v>
      </c>
      <c r="J47" s="1"/>
      <c r="K47" s="1"/>
      <c r="L47" s="1"/>
      <c r="M47" s="1"/>
      <c r="N47" s="1"/>
      <c r="O47" s="1"/>
      <c r="P47" s="1"/>
    </row>
    <row r="48" spans="1:16" x14ac:dyDescent="0.2">
      <c r="A48" s="111" t="s">
        <v>51</v>
      </c>
      <c r="B48" s="112"/>
      <c r="C48" s="112"/>
      <c r="D48" s="112"/>
      <c r="E48" s="113"/>
      <c r="F48" s="175" t="s">
        <v>141</v>
      </c>
      <c r="G48" s="162" t="s">
        <v>78</v>
      </c>
      <c r="H48" s="163"/>
      <c r="I48" s="1"/>
      <c r="J48" s="1"/>
      <c r="K48" s="1"/>
      <c r="L48" s="1"/>
      <c r="M48" s="1"/>
      <c r="N48" s="1"/>
      <c r="O48" s="1"/>
      <c r="P48" s="1"/>
    </row>
    <row r="49" spans="1:16" x14ac:dyDescent="0.2">
      <c r="A49" s="108" t="s">
        <v>69</v>
      </c>
      <c r="B49" s="109"/>
      <c r="C49" s="110"/>
      <c r="D49" s="9" t="s">
        <v>70</v>
      </c>
      <c r="E49" s="9" t="s">
        <v>71</v>
      </c>
      <c r="F49" s="176"/>
      <c r="G49" s="166"/>
      <c r="H49" s="167"/>
      <c r="I49" s="1"/>
      <c r="J49" s="1"/>
      <c r="K49" s="1"/>
      <c r="L49" s="1"/>
      <c r="M49" s="1"/>
      <c r="N49" s="1"/>
      <c r="O49" s="1"/>
      <c r="P49" s="1"/>
    </row>
    <row r="50" spans="1:16" ht="74.25" customHeight="1" x14ac:dyDescent="0.2">
      <c r="A50" s="96" t="s">
        <v>52</v>
      </c>
      <c r="B50" s="96"/>
      <c r="C50" s="96"/>
      <c r="D50" s="27" t="s">
        <v>53</v>
      </c>
      <c r="E50" s="10">
        <v>100</v>
      </c>
      <c r="F50" s="176"/>
      <c r="G50" s="156" t="s">
        <v>79</v>
      </c>
      <c r="H50" s="157"/>
      <c r="I50" s="1">
        <v>100</v>
      </c>
      <c r="J50" s="1"/>
      <c r="K50" s="1"/>
      <c r="L50" s="1"/>
      <c r="M50" s="1"/>
      <c r="N50" s="1"/>
      <c r="O50" s="1"/>
      <c r="P50" s="1"/>
    </row>
    <row r="51" spans="1:16" ht="74.25" customHeight="1" x14ac:dyDescent="0.2">
      <c r="A51" s="96" t="s">
        <v>54</v>
      </c>
      <c r="B51" s="96"/>
      <c r="C51" s="96"/>
      <c r="D51" s="28" t="s">
        <v>55</v>
      </c>
      <c r="E51" s="10">
        <v>100</v>
      </c>
      <c r="F51" s="176"/>
      <c r="G51" s="156" t="s">
        <v>79</v>
      </c>
      <c r="H51" s="157"/>
      <c r="I51" s="1">
        <v>100</v>
      </c>
      <c r="J51" s="1"/>
      <c r="K51" s="1"/>
      <c r="L51" s="1"/>
      <c r="M51" s="1"/>
      <c r="N51" s="1"/>
      <c r="O51" s="1"/>
      <c r="P51" s="1"/>
    </row>
    <row r="52" spans="1:16" ht="74.25" customHeight="1" x14ac:dyDescent="0.2">
      <c r="A52" s="96" t="s">
        <v>56</v>
      </c>
      <c r="B52" s="96"/>
      <c r="C52" s="96"/>
      <c r="D52" s="28" t="s">
        <v>57</v>
      </c>
      <c r="E52" s="10">
        <v>121</v>
      </c>
      <c r="F52" s="176"/>
      <c r="G52" s="156" t="s">
        <v>126</v>
      </c>
      <c r="H52" s="157"/>
      <c r="I52" s="1">
        <v>100</v>
      </c>
      <c r="J52" s="1"/>
      <c r="K52" s="1"/>
      <c r="L52" s="1"/>
      <c r="M52" s="1"/>
      <c r="N52" s="1"/>
      <c r="O52" s="1"/>
      <c r="P52" s="1"/>
    </row>
    <row r="53" spans="1:16" ht="74.25" customHeight="1" x14ac:dyDescent="0.2">
      <c r="A53" s="96" t="s">
        <v>58</v>
      </c>
      <c r="B53" s="96"/>
      <c r="C53" s="96"/>
      <c r="D53" s="28" t="s">
        <v>59</v>
      </c>
      <c r="E53" s="10">
        <v>100</v>
      </c>
      <c r="F53" s="176"/>
      <c r="G53" s="156" t="s">
        <v>85</v>
      </c>
      <c r="H53" s="157"/>
      <c r="I53" s="1">
        <v>100</v>
      </c>
      <c r="J53" s="1"/>
      <c r="K53" s="1"/>
      <c r="L53" s="1"/>
      <c r="M53" s="1"/>
      <c r="N53" s="1"/>
      <c r="O53" s="1"/>
      <c r="P53" s="1"/>
    </row>
    <row r="54" spans="1:16" ht="74.25" customHeight="1" x14ac:dyDescent="0.2">
      <c r="A54" s="96" t="s">
        <v>60</v>
      </c>
      <c r="B54" s="96"/>
      <c r="C54" s="96"/>
      <c r="D54" s="28" t="s">
        <v>61</v>
      </c>
      <c r="E54" s="10">
        <v>100</v>
      </c>
      <c r="F54" s="177"/>
      <c r="G54" s="156" t="s">
        <v>79</v>
      </c>
      <c r="H54" s="157"/>
      <c r="I54" s="1">
        <v>100</v>
      </c>
      <c r="J54" s="1"/>
      <c r="K54" s="1"/>
      <c r="L54" s="1"/>
      <c r="M54" s="1"/>
      <c r="N54" s="1"/>
      <c r="O54" s="1"/>
      <c r="P54" s="1"/>
    </row>
    <row r="55" spans="1:16" x14ac:dyDescent="0.2">
      <c r="A55" s="105" t="s">
        <v>62</v>
      </c>
      <c r="B55" s="106"/>
      <c r="C55" s="106"/>
      <c r="D55" s="106"/>
      <c r="E55" s="107"/>
      <c r="F55" s="105" t="s">
        <v>78</v>
      </c>
      <c r="G55" s="106"/>
      <c r="H55" s="106"/>
      <c r="I55" s="1"/>
      <c r="J55" s="1"/>
      <c r="K55" s="1"/>
      <c r="L55" s="1"/>
      <c r="M55" s="1"/>
      <c r="N55" s="1"/>
      <c r="O55" s="1"/>
      <c r="P55" s="1"/>
    </row>
    <row r="56" spans="1:16" ht="297" customHeight="1" x14ac:dyDescent="0.2">
      <c r="A56" s="97" t="s">
        <v>63</v>
      </c>
      <c r="B56" s="98"/>
      <c r="C56" s="98"/>
      <c r="D56" s="98"/>
      <c r="E56" s="99"/>
      <c r="F56" s="178" t="s">
        <v>133</v>
      </c>
      <c r="G56" s="179"/>
      <c r="H56" s="180"/>
      <c r="I56" s="8">
        <v>100</v>
      </c>
      <c r="J56" s="8"/>
      <c r="K56" s="8"/>
      <c r="L56" s="8"/>
      <c r="M56" s="8"/>
      <c r="N56" s="8"/>
      <c r="O56" s="8"/>
      <c r="P56" s="8"/>
    </row>
    <row r="57" spans="1:16" ht="153" customHeight="1" x14ac:dyDescent="0.2">
      <c r="A57" s="97" t="s">
        <v>64</v>
      </c>
      <c r="B57" s="98"/>
      <c r="C57" s="98"/>
      <c r="D57" s="98"/>
      <c r="E57" s="99"/>
      <c r="F57" s="178" t="s">
        <v>143</v>
      </c>
      <c r="G57" s="179"/>
      <c r="H57" s="180"/>
      <c r="I57" s="19">
        <v>0.9</v>
      </c>
      <c r="J57" s="8"/>
      <c r="K57" s="8"/>
      <c r="L57" s="8"/>
      <c r="M57" s="8"/>
      <c r="N57" s="8"/>
      <c r="O57" s="8"/>
      <c r="P57" s="8"/>
    </row>
    <row r="58" spans="1:16" ht="151.5" customHeight="1" x14ac:dyDescent="0.2">
      <c r="A58" s="97" t="s">
        <v>96</v>
      </c>
      <c r="B58" s="98"/>
      <c r="C58" s="98"/>
      <c r="D58" s="98"/>
      <c r="E58" s="99"/>
      <c r="F58" s="182" t="s">
        <v>98</v>
      </c>
      <c r="G58" s="183"/>
      <c r="H58" s="184"/>
      <c r="I58" s="18">
        <v>0.6341</v>
      </c>
      <c r="J58" s="8"/>
      <c r="K58" s="8"/>
      <c r="L58" s="8"/>
      <c r="M58" s="8"/>
      <c r="N58" s="8"/>
      <c r="O58" s="8"/>
      <c r="P58" s="8"/>
    </row>
    <row r="59" spans="1:16" x14ac:dyDescent="0.2">
      <c r="A59" s="185" t="s">
        <v>99</v>
      </c>
      <c r="B59" s="186"/>
      <c r="C59" s="186"/>
      <c r="D59" s="186"/>
      <c r="E59" s="186"/>
      <c r="F59" s="186"/>
      <c r="G59" s="186"/>
      <c r="H59" s="187"/>
      <c r="I59" s="18"/>
      <c r="J59" s="8"/>
      <c r="K59" s="8"/>
      <c r="L59" s="8"/>
      <c r="M59" s="8"/>
      <c r="N59" s="8"/>
      <c r="O59" s="8"/>
      <c r="P59" s="8"/>
    </row>
    <row r="60" spans="1:16" x14ac:dyDescent="0.2">
      <c r="A60" s="181" t="s">
        <v>102</v>
      </c>
      <c r="B60" s="181"/>
      <c r="C60" s="181" t="s">
        <v>70</v>
      </c>
      <c r="D60" s="181"/>
      <c r="E60" s="31" t="s">
        <v>71</v>
      </c>
      <c r="F60" s="188" t="s">
        <v>103</v>
      </c>
      <c r="G60" s="188"/>
      <c r="H60" s="188"/>
      <c r="I60" s="18"/>
      <c r="J60" s="8"/>
      <c r="K60" s="8"/>
      <c r="L60" s="8"/>
      <c r="M60" s="8"/>
      <c r="N60" s="8"/>
      <c r="O60" s="8"/>
      <c r="P60" s="8"/>
    </row>
    <row r="61" spans="1:16" ht="74.25" customHeight="1" x14ac:dyDescent="0.2">
      <c r="A61" s="173" t="s">
        <v>118</v>
      </c>
      <c r="B61" s="174"/>
      <c r="C61" s="181" t="s">
        <v>104</v>
      </c>
      <c r="D61" s="181"/>
      <c r="E61" s="31">
        <v>100</v>
      </c>
      <c r="F61" s="182" t="s">
        <v>121</v>
      </c>
      <c r="G61" s="183"/>
      <c r="H61" s="184"/>
      <c r="I61" s="18"/>
      <c r="J61" s="8"/>
      <c r="K61" s="8"/>
      <c r="L61" s="8"/>
      <c r="M61" s="8"/>
      <c r="N61" s="8"/>
      <c r="O61" s="8"/>
      <c r="P61" s="8"/>
    </row>
    <row r="62" spans="1:16" ht="105.75" customHeight="1" x14ac:dyDescent="0.2">
      <c r="A62" s="173" t="s">
        <v>100</v>
      </c>
      <c r="B62" s="174"/>
      <c r="C62" s="181" t="s">
        <v>105</v>
      </c>
      <c r="D62" s="181"/>
      <c r="E62" s="31">
        <v>100</v>
      </c>
      <c r="F62" s="182" t="s">
        <v>123</v>
      </c>
      <c r="G62" s="183"/>
      <c r="H62" s="184"/>
      <c r="I62" s="18"/>
      <c r="J62" s="8"/>
      <c r="K62" s="8"/>
      <c r="L62" s="8"/>
      <c r="M62" s="8"/>
      <c r="N62" s="8"/>
      <c r="O62" s="8"/>
      <c r="P62" s="8"/>
    </row>
    <row r="63" spans="1:16" ht="74.25" customHeight="1" x14ac:dyDescent="0.2">
      <c r="A63" s="173" t="s">
        <v>120</v>
      </c>
      <c r="B63" s="174"/>
      <c r="C63" s="181" t="s">
        <v>106</v>
      </c>
      <c r="D63" s="181"/>
      <c r="E63" s="31">
        <v>100</v>
      </c>
      <c r="F63" s="182" t="s">
        <v>122</v>
      </c>
      <c r="G63" s="183"/>
      <c r="H63" s="184"/>
      <c r="I63" s="18"/>
      <c r="J63" s="8"/>
      <c r="K63" s="8"/>
      <c r="L63" s="8"/>
      <c r="M63" s="8"/>
      <c r="N63" s="8"/>
      <c r="O63" s="8"/>
      <c r="P63" s="8"/>
    </row>
    <row r="64" spans="1:16" ht="74.25" customHeight="1" x14ac:dyDescent="0.2">
      <c r="A64" s="173" t="s">
        <v>101</v>
      </c>
      <c r="B64" s="174"/>
      <c r="C64" s="181" t="s">
        <v>107</v>
      </c>
      <c r="D64" s="181"/>
      <c r="E64" s="31" t="s">
        <v>124</v>
      </c>
      <c r="F64" s="182" t="s">
        <v>125</v>
      </c>
      <c r="G64" s="183"/>
      <c r="H64" s="184"/>
      <c r="I64" s="18"/>
      <c r="J64" s="8"/>
      <c r="K64" s="8"/>
      <c r="L64" s="8"/>
      <c r="M64" s="8"/>
      <c r="N64" s="8"/>
      <c r="O64" s="8"/>
      <c r="P64" s="8"/>
    </row>
    <row r="65" spans="1:16" ht="74.25" customHeight="1" x14ac:dyDescent="0.2">
      <c r="A65" s="173" t="s">
        <v>119</v>
      </c>
      <c r="B65" s="174"/>
      <c r="C65" s="181" t="s">
        <v>108</v>
      </c>
      <c r="D65" s="181"/>
      <c r="E65" s="31">
        <v>90</v>
      </c>
      <c r="F65" s="182" t="s">
        <v>127</v>
      </c>
      <c r="G65" s="183"/>
      <c r="H65" s="184"/>
      <c r="I65" s="18"/>
      <c r="J65" s="8"/>
      <c r="K65" s="8"/>
      <c r="L65" s="8"/>
      <c r="M65" s="8"/>
      <c r="N65" s="8"/>
      <c r="O65" s="8"/>
      <c r="P65" s="8"/>
    </row>
    <row r="66" spans="1:16" ht="74.25" customHeight="1" x14ac:dyDescent="0.2">
      <c r="A66" s="173" t="s">
        <v>129</v>
      </c>
      <c r="B66" s="174"/>
      <c r="C66" s="181" t="s">
        <v>109</v>
      </c>
      <c r="D66" s="181"/>
      <c r="E66" s="31">
        <v>50</v>
      </c>
      <c r="F66" s="178" t="s">
        <v>128</v>
      </c>
      <c r="G66" s="179"/>
      <c r="H66" s="180"/>
      <c r="I66" s="8"/>
      <c r="J66" s="8"/>
      <c r="K66" s="8"/>
      <c r="L66" s="8"/>
      <c r="M66" s="8"/>
      <c r="N66" s="8"/>
      <c r="O66" s="8"/>
      <c r="P66" s="8"/>
    </row>
    <row r="67" spans="1:16" x14ac:dyDescent="0.2">
      <c r="A67" s="185" t="s">
        <v>110</v>
      </c>
      <c r="B67" s="186"/>
      <c r="C67" s="186"/>
      <c r="D67" s="186"/>
      <c r="E67" s="186"/>
      <c r="F67" s="186"/>
      <c r="G67" s="186"/>
      <c r="H67" s="187"/>
      <c r="I67" s="8"/>
      <c r="J67" s="8"/>
      <c r="K67" s="8"/>
      <c r="L67" s="8"/>
      <c r="M67" s="8"/>
      <c r="N67" s="8"/>
      <c r="O67" s="8"/>
      <c r="P67" s="8"/>
    </row>
    <row r="68" spans="1:16" x14ac:dyDescent="0.2">
      <c r="A68" s="181" t="s">
        <v>111</v>
      </c>
      <c r="B68" s="181"/>
      <c r="C68" s="181" t="s">
        <v>70</v>
      </c>
      <c r="D68" s="181"/>
      <c r="E68" s="31" t="s">
        <v>71</v>
      </c>
      <c r="F68" s="179" t="s">
        <v>103</v>
      </c>
      <c r="G68" s="179"/>
      <c r="H68" s="180"/>
      <c r="I68" s="8"/>
      <c r="J68" s="8"/>
      <c r="K68" s="8"/>
      <c r="L68" s="8"/>
      <c r="M68" s="8"/>
      <c r="N68" s="8"/>
      <c r="O68" s="8"/>
      <c r="P68" s="8"/>
    </row>
    <row r="69" spans="1:16" ht="54" customHeight="1" x14ac:dyDescent="0.2">
      <c r="A69" s="173" t="s">
        <v>115</v>
      </c>
      <c r="B69" s="174"/>
      <c r="C69" s="181" t="s">
        <v>135</v>
      </c>
      <c r="D69" s="181"/>
      <c r="E69" s="31">
        <v>100</v>
      </c>
      <c r="F69" s="178" t="s">
        <v>116</v>
      </c>
      <c r="G69" s="179"/>
      <c r="H69" s="180"/>
      <c r="I69" s="8"/>
      <c r="J69" s="8"/>
      <c r="K69" s="8"/>
      <c r="L69" s="8"/>
      <c r="M69" s="8"/>
      <c r="N69" s="8"/>
      <c r="O69" s="8"/>
      <c r="P69" s="8"/>
    </row>
    <row r="70" spans="1:16" ht="54" customHeight="1" x14ac:dyDescent="0.2">
      <c r="A70" s="173" t="s">
        <v>114</v>
      </c>
      <c r="B70" s="174"/>
      <c r="C70" s="181" t="s">
        <v>136</v>
      </c>
      <c r="D70" s="181"/>
      <c r="E70" s="31">
        <v>100</v>
      </c>
      <c r="F70" s="178" t="s">
        <v>117</v>
      </c>
      <c r="G70" s="179"/>
      <c r="H70" s="180"/>
      <c r="I70" s="8"/>
      <c r="J70" s="8"/>
      <c r="K70" s="8"/>
      <c r="L70" s="8"/>
      <c r="M70" s="8"/>
      <c r="N70" s="8"/>
      <c r="O70" s="8"/>
      <c r="P70" s="8"/>
    </row>
    <row r="71" spans="1:16" ht="54" customHeight="1" x14ac:dyDescent="0.2">
      <c r="A71" s="173" t="s">
        <v>113</v>
      </c>
      <c r="B71" s="174"/>
      <c r="C71" s="181" t="s">
        <v>137</v>
      </c>
      <c r="D71" s="181"/>
      <c r="E71" s="31">
        <v>100</v>
      </c>
      <c r="F71" s="178" t="s">
        <v>142</v>
      </c>
      <c r="G71" s="179"/>
      <c r="H71" s="180"/>
      <c r="I71" s="8"/>
      <c r="J71" s="8"/>
      <c r="K71" s="8"/>
      <c r="L71" s="8"/>
      <c r="M71" s="8"/>
      <c r="N71" s="8"/>
      <c r="O71" s="8"/>
      <c r="P71" s="8"/>
    </row>
    <row r="72" spans="1:16" ht="54" customHeight="1" x14ac:dyDescent="0.2">
      <c r="A72" s="173" t="s">
        <v>112</v>
      </c>
      <c r="B72" s="174"/>
      <c r="C72" s="181" t="s">
        <v>131</v>
      </c>
      <c r="D72" s="181"/>
      <c r="E72" s="31">
        <v>0</v>
      </c>
      <c r="F72" s="178" t="s">
        <v>130</v>
      </c>
      <c r="G72" s="179"/>
      <c r="H72" s="180"/>
      <c r="I72" s="8"/>
      <c r="J72" s="8"/>
      <c r="K72" s="8"/>
      <c r="L72" s="8"/>
      <c r="M72" s="8"/>
      <c r="N72" s="8"/>
      <c r="O72" s="8"/>
      <c r="P72" s="8"/>
    </row>
    <row r="73" spans="1:16" ht="59.25" customHeight="1" x14ac:dyDescent="0.2">
      <c r="A73" s="97" t="s">
        <v>66</v>
      </c>
      <c r="B73" s="98"/>
      <c r="C73" s="98"/>
      <c r="D73" s="98"/>
      <c r="E73" s="99"/>
      <c r="F73" s="189" t="s">
        <v>91</v>
      </c>
      <c r="G73" s="189"/>
      <c r="H73" s="189"/>
      <c r="I73" s="20">
        <v>0.93</v>
      </c>
      <c r="J73" s="21"/>
      <c r="K73" s="21"/>
      <c r="L73" s="21"/>
      <c r="M73" s="21"/>
      <c r="N73" s="21"/>
      <c r="O73" s="21"/>
      <c r="P73" s="21"/>
    </row>
    <row r="74" spans="1:16" ht="24.75" customHeight="1" x14ac:dyDescent="0.2">
      <c r="A74" s="104" t="s">
        <v>145</v>
      </c>
      <c r="B74" s="104"/>
      <c r="C74" s="104"/>
      <c r="D74" s="104"/>
      <c r="E74" s="104"/>
      <c r="F74" s="104"/>
      <c r="G74" s="104"/>
      <c r="H74" s="104"/>
      <c r="I74" s="1"/>
      <c r="J74" s="1"/>
      <c r="K74" s="1"/>
      <c r="L74" s="1"/>
      <c r="M74" s="1"/>
      <c r="N74" s="1"/>
      <c r="O74" s="1"/>
      <c r="P74" s="1"/>
    </row>
    <row r="75" spans="1:16" ht="24.75" customHeight="1" x14ac:dyDescent="0.2">
      <c r="A75" s="104"/>
      <c r="B75" s="104"/>
      <c r="C75" s="104"/>
      <c r="D75" s="104"/>
      <c r="E75" s="104"/>
      <c r="F75" s="104"/>
      <c r="G75" s="104"/>
      <c r="H75" s="104"/>
      <c r="I75" s="1"/>
      <c r="J75" s="1"/>
      <c r="K75" s="1"/>
      <c r="L75" s="1"/>
      <c r="M75" s="1"/>
      <c r="N75" s="1"/>
      <c r="O75" s="1"/>
      <c r="P75" s="1"/>
    </row>
    <row r="76" spans="1:16" ht="24.75" customHeight="1" x14ac:dyDescent="0.2">
      <c r="A76" s="104"/>
      <c r="B76" s="104"/>
      <c r="C76" s="104"/>
      <c r="D76" s="104"/>
      <c r="E76" s="104"/>
      <c r="F76" s="104"/>
      <c r="G76" s="104"/>
      <c r="H76" s="104"/>
      <c r="I76" s="1"/>
      <c r="J76" s="1"/>
      <c r="K76" s="1"/>
      <c r="L76" s="1"/>
      <c r="M76" s="1"/>
      <c r="N76" s="1"/>
      <c r="O76" s="1"/>
      <c r="P76" s="1"/>
    </row>
    <row r="77" spans="1:16" ht="24.75" customHeight="1" x14ac:dyDescent="0.2">
      <c r="A77" s="104"/>
      <c r="B77" s="104"/>
      <c r="C77" s="104"/>
      <c r="D77" s="104"/>
      <c r="E77" s="104"/>
      <c r="F77" s="104"/>
      <c r="G77" s="104"/>
      <c r="H77" s="104"/>
      <c r="I77" s="1"/>
      <c r="J77" s="1"/>
      <c r="K77" s="1"/>
      <c r="L77" s="1"/>
      <c r="M77" s="1"/>
      <c r="N77" s="1"/>
      <c r="O77" s="1"/>
      <c r="P77" s="1"/>
    </row>
    <row r="78" spans="1:16" ht="24.75" customHeight="1" x14ac:dyDescent="0.2">
      <c r="A78" s="104"/>
      <c r="B78" s="104"/>
      <c r="C78" s="104"/>
      <c r="D78" s="104"/>
      <c r="E78" s="104"/>
      <c r="F78" s="104"/>
      <c r="G78" s="104"/>
      <c r="H78" s="104"/>
      <c r="I78" s="1"/>
      <c r="J78" s="1"/>
      <c r="K78" s="1"/>
      <c r="L78" s="1"/>
      <c r="M78" s="1"/>
      <c r="N78" s="1"/>
      <c r="O78" s="1"/>
      <c r="P78" s="1"/>
    </row>
    <row r="79" spans="1:16" ht="24.75" customHeight="1" x14ac:dyDescent="0.2">
      <c r="A79" s="104"/>
      <c r="B79" s="104"/>
      <c r="C79" s="104"/>
      <c r="D79" s="104"/>
      <c r="E79" s="104"/>
      <c r="F79" s="104"/>
      <c r="G79" s="104"/>
      <c r="H79" s="104"/>
      <c r="I79" s="1"/>
      <c r="J79" s="1"/>
      <c r="K79" s="1"/>
      <c r="L79" s="1"/>
      <c r="M79" s="1"/>
      <c r="N79" s="1"/>
      <c r="O79" s="1"/>
      <c r="P79" s="1"/>
    </row>
    <row r="80" spans="1:16" ht="24.75" customHeight="1" x14ac:dyDescent="0.2">
      <c r="A80" s="104"/>
      <c r="B80" s="104"/>
      <c r="C80" s="104"/>
      <c r="D80" s="104"/>
      <c r="E80" s="104"/>
      <c r="F80" s="104"/>
      <c r="G80" s="104"/>
      <c r="H80" s="104"/>
      <c r="I80" s="1"/>
      <c r="J80" s="1"/>
      <c r="K80" s="1"/>
      <c r="L80" s="1"/>
      <c r="M80" s="1"/>
      <c r="N80" s="1"/>
      <c r="O80" s="1"/>
      <c r="P80" s="1"/>
    </row>
    <row r="81" spans="1:16" x14ac:dyDescent="0.2">
      <c r="A81" s="103" t="s">
        <v>93</v>
      </c>
      <c r="B81" s="104"/>
      <c r="C81" s="104"/>
      <c r="D81" s="104"/>
      <c r="E81" s="104"/>
      <c r="F81" s="104"/>
      <c r="G81" s="104"/>
      <c r="H81" s="104"/>
      <c r="I81" s="1"/>
      <c r="J81" s="1"/>
      <c r="K81" s="1"/>
      <c r="L81" s="1"/>
      <c r="M81" s="1"/>
      <c r="N81" s="1"/>
      <c r="O81" s="1"/>
      <c r="P81" s="1"/>
    </row>
    <row r="82" spans="1:16" x14ac:dyDescent="0.2">
      <c r="A82" s="103"/>
      <c r="B82" s="104"/>
      <c r="C82" s="104"/>
      <c r="D82" s="104"/>
      <c r="E82" s="104"/>
      <c r="F82" s="104"/>
      <c r="G82" s="104"/>
      <c r="H82" s="104"/>
      <c r="I82" s="1"/>
      <c r="J82" s="1"/>
      <c r="K82" s="1"/>
      <c r="L82" s="1"/>
      <c r="M82" s="1"/>
      <c r="N82" s="1"/>
      <c r="O82" s="1"/>
      <c r="P82" s="1"/>
    </row>
    <row r="83" spans="1:16" x14ac:dyDescent="0.2">
      <c r="A83" s="103"/>
      <c r="B83" s="104"/>
      <c r="C83" s="104"/>
      <c r="D83" s="104"/>
      <c r="E83" s="104"/>
      <c r="F83" s="104"/>
      <c r="G83" s="104"/>
      <c r="H83" s="104"/>
      <c r="I83" s="1"/>
      <c r="J83" s="1"/>
      <c r="K83" s="1"/>
      <c r="L83" s="1"/>
      <c r="M83" s="1"/>
      <c r="N83" s="1"/>
      <c r="O83" s="1"/>
      <c r="P83" s="1"/>
    </row>
    <row r="84" spans="1:16" x14ac:dyDescent="0.2">
      <c r="A84" s="103"/>
      <c r="B84" s="104"/>
      <c r="C84" s="104"/>
      <c r="D84" s="104"/>
      <c r="E84" s="104"/>
      <c r="F84" s="104"/>
      <c r="G84" s="104"/>
      <c r="H84" s="104"/>
      <c r="I84" s="1"/>
      <c r="J84" s="1"/>
      <c r="K84" s="1"/>
      <c r="L84" s="1"/>
      <c r="M84" s="1"/>
      <c r="N84" s="1"/>
      <c r="O84" s="1"/>
      <c r="P84" s="1"/>
    </row>
    <row r="85" spans="1:16" x14ac:dyDescent="0.2">
      <c r="A85" s="103"/>
      <c r="B85" s="104"/>
      <c r="C85" s="104"/>
      <c r="D85" s="104"/>
      <c r="E85" s="104"/>
      <c r="F85" s="104"/>
      <c r="G85" s="104"/>
      <c r="H85" s="104"/>
      <c r="I85" s="1"/>
      <c r="J85" s="1"/>
      <c r="K85" s="1"/>
      <c r="L85" s="1"/>
      <c r="M85" s="1"/>
      <c r="N85" s="1"/>
      <c r="O85" s="1"/>
      <c r="P85" s="1"/>
    </row>
    <row r="86" spans="1:16" x14ac:dyDescent="0.2">
      <c r="A86" s="104"/>
      <c r="B86" s="104"/>
      <c r="C86" s="104"/>
      <c r="D86" s="104"/>
      <c r="E86" s="104"/>
      <c r="F86" s="104"/>
      <c r="G86" s="104"/>
      <c r="H86" s="104"/>
      <c r="I86" s="1"/>
      <c r="J86" s="1"/>
      <c r="K86" s="1"/>
      <c r="L86" s="1"/>
      <c r="M86" s="1"/>
      <c r="N86" s="1"/>
      <c r="O86" s="1"/>
      <c r="P86" s="1"/>
    </row>
    <row r="87" spans="1:16" x14ac:dyDescent="0.2">
      <c r="A87" s="104"/>
      <c r="B87" s="104"/>
      <c r="C87" s="104"/>
      <c r="D87" s="104"/>
      <c r="E87" s="104"/>
      <c r="F87" s="104"/>
      <c r="G87" s="104"/>
      <c r="H87" s="104"/>
      <c r="I87" s="1"/>
      <c r="J87" s="1"/>
      <c r="K87" s="1"/>
      <c r="L87" s="1"/>
      <c r="M87" s="1"/>
      <c r="N87" s="1"/>
      <c r="O87" s="1"/>
      <c r="P87" s="1"/>
    </row>
    <row r="88" spans="1:16" x14ac:dyDescent="0.2">
      <c r="A88" s="95" t="s">
        <v>67</v>
      </c>
      <c r="B88" s="96"/>
      <c r="C88" s="96"/>
      <c r="D88" s="96"/>
      <c r="E88" s="96"/>
      <c r="F88" s="96"/>
      <c r="G88" s="96"/>
      <c r="H88" s="96"/>
      <c r="I88" s="1"/>
      <c r="J88" s="1"/>
      <c r="K88" s="1"/>
      <c r="L88" s="1"/>
      <c r="M88" s="1"/>
      <c r="N88" s="1"/>
      <c r="O88" s="1"/>
      <c r="P88" s="1"/>
    </row>
    <row r="89" spans="1:16" x14ac:dyDescent="0.2">
      <c r="A89" s="96"/>
      <c r="B89" s="96"/>
      <c r="C89" s="96"/>
      <c r="D89" s="96"/>
      <c r="E89" s="96"/>
      <c r="F89" s="96"/>
      <c r="G89" s="96"/>
      <c r="H89" s="96"/>
      <c r="I89" s="1"/>
      <c r="J89" s="1"/>
      <c r="K89" s="1"/>
      <c r="L89" s="1"/>
      <c r="M89" s="1"/>
      <c r="N89" s="1"/>
      <c r="O89" s="1"/>
      <c r="P89" s="1"/>
    </row>
    <row r="90" spans="1:16" x14ac:dyDescent="0.2">
      <c r="A90" s="95" t="s">
        <v>68</v>
      </c>
      <c r="B90" s="96"/>
      <c r="C90" s="96"/>
      <c r="D90" s="96"/>
      <c r="E90" s="96"/>
      <c r="F90" s="96"/>
      <c r="G90" s="96"/>
      <c r="H90" s="96"/>
      <c r="I90" s="1"/>
      <c r="J90" s="1"/>
      <c r="K90" s="1"/>
      <c r="L90" s="1"/>
      <c r="M90" s="1"/>
      <c r="N90" s="1"/>
      <c r="O90" s="1"/>
      <c r="P90" s="1"/>
    </row>
    <row r="91" spans="1:16" x14ac:dyDescent="0.2">
      <c r="A91" s="95"/>
      <c r="B91" s="96"/>
      <c r="C91" s="96"/>
      <c r="D91" s="96"/>
      <c r="E91" s="96"/>
      <c r="F91" s="96"/>
      <c r="G91" s="96"/>
      <c r="H91" s="96"/>
      <c r="I91" s="1"/>
      <c r="J91" s="1"/>
      <c r="K91" s="1"/>
      <c r="L91" s="1"/>
      <c r="M91" s="1"/>
      <c r="N91" s="1"/>
      <c r="O91" s="1"/>
      <c r="P91" s="1"/>
    </row>
    <row r="92" spans="1:16" x14ac:dyDescent="0.2">
      <c r="A92" s="96"/>
      <c r="B92" s="96"/>
      <c r="C92" s="96"/>
      <c r="D92" s="96"/>
      <c r="E92" s="96"/>
      <c r="F92" s="96"/>
      <c r="G92" s="96"/>
      <c r="H92" s="96"/>
      <c r="I92" s="1"/>
      <c r="J92" s="1"/>
      <c r="K92" s="1"/>
      <c r="L92" s="1"/>
      <c r="M92" s="1"/>
      <c r="N92" s="1"/>
      <c r="O92" s="1"/>
      <c r="P92" s="1"/>
    </row>
  </sheetData>
  <mergeCells count="128">
    <mergeCell ref="A81:H87"/>
    <mergeCell ref="A88:H89"/>
    <mergeCell ref="A90:H92"/>
    <mergeCell ref="A72:B72"/>
    <mergeCell ref="C72:D72"/>
    <mergeCell ref="F72:H72"/>
    <mergeCell ref="A73:E73"/>
    <mergeCell ref="F73:H73"/>
    <mergeCell ref="A74:H80"/>
    <mergeCell ref="A70:B70"/>
    <mergeCell ref="C70:D70"/>
    <mergeCell ref="F70:H70"/>
    <mergeCell ref="A71:B71"/>
    <mergeCell ref="C71:D71"/>
    <mergeCell ref="F71:H71"/>
    <mergeCell ref="A67:H67"/>
    <mergeCell ref="A68:B68"/>
    <mergeCell ref="C68:D68"/>
    <mergeCell ref="F68:H68"/>
    <mergeCell ref="A69:B69"/>
    <mergeCell ref="C69:D69"/>
    <mergeCell ref="F69:H69"/>
    <mergeCell ref="A65:B65"/>
    <mergeCell ref="C65:D65"/>
    <mergeCell ref="F65:H65"/>
    <mergeCell ref="A66:B66"/>
    <mergeCell ref="C66:D66"/>
    <mergeCell ref="F66:H66"/>
    <mergeCell ref="A63:B63"/>
    <mergeCell ref="C63:D63"/>
    <mergeCell ref="F63:H63"/>
    <mergeCell ref="A64:B64"/>
    <mergeCell ref="C64:D64"/>
    <mergeCell ref="F64:H64"/>
    <mergeCell ref="A61:B61"/>
    <mergeCell ref="C61:D61"/>
    <mergeCell ref="F61:H61"/>
    <mergeCell ref="A62:B62"/>
    <mergeCell ref="C62:D62"/>
    <mergeCell ref="F62:H62"/>
    <mergeCell ref="A58:E58"/>
    <mergeCell ref="F58:H58"/>
    <mergeCell ref="A59:H59"/>
    <mergeCell ref="A60:B60"/>
    <mergeCell ref="C60:D60"/>
    <mergeCell ref="F60:H60"/>
    <mergeCell ref="A55:E55"/>
    <mergeCell ref="F55:H55"/>
    <mergeCell ref="A56:E56"/>
    <mergeCell ref="F56:H56"/>
    <mergeCell ref="A57:E57"/>
    <mergeCell ref="F57:H57"/>
    <mergeCell ref="A52:C52"/>
    <mergeCell ref="G52:H52"/>
    <mergeCell ref="A53:C53"/>
    <mergeCell ref="G53:H53"/>
    <mergeCell ref="A54:C54"/>
    <mergeCell ref="G54:H54"/>
    <mergeCell ref="G42:H42"/>
    <mergeCell ref="A43:C43"/>
    <mergeCell ref="G43:H43"/>
    <mergeCell ref="A47:C47"/>
    <mergeCell ref="G47:H47"/>
    <mergeCell ref="A48:E48"/>
    <mergeCell ref="F48:F54"/>
    <mergeCell ref="G48:H49"/>
    <mergeCell ref="A49:C49"/>
    <mergeCell ref="A50:C50"/>
    <mergeCell ref="G50:H50"/>
    <mergeCell ref="A51:C51"/>
    <mergeCell ref="G51:H51"/>
    <mergeCell ref="A33:C33"/>
    <mergeCell ref="A34:C34"/>
    <mergeCell ref="G34:H34"/>
    <mergeCell ref="A35:C35"/>
    <mergeCell ref="G35:H35"/>
    <mergeCell ref="A36:C36"/>
    <mergeCell ref="G36:H36"/>
    <mergeCell ref="A37:E37"/>
    <mergeCell ref="F37:F47"/>
    <mergeCell ref="G37:H38"/>
    <mergeCell ref="A38:C38"/>
    <mergeCell ref="A39:C39"/>
    <mergeCell ref="G39:H39"/>
    <mergeCell ref="A40:C40"/>
    <mergeCell ref="A44:C44"/>
    <mergeCell ref="G44:H44"/>
    <mergeCell ref="A45:C45"/>
    <mergeCell ref="G45:H45"/>
    <mergeCell ref="A46:C46"/>
    <mergeCell ref="G46:H46"/>
    <mergeCell ref="G40:H40"/>
    <mergeCell ref="A41:C41"/>
    <mergeCell ref="G41:H41"/>
    <mergeCell ref="A42:C42"/>
    <mergeCell ref="A21:C22"/>
    <mergeCell ref="D21:H21"/>
    <mergeCell ref="F22:H22"/>
    <mergeCell ref="A23:E23"/>
    <mergeCell ref="F23:F30"/>
    <mergeCell ref="G23:H24"/>
    <mergeCell ref="A29:C29"/>
    <mergeCell ref="G29:H29"/>
    <mergeCell ref="M23:O43"/>
    <mergeCell ref="A24:C24"/>
    <mergeCell ref="A25:C25"/>
    <mergeCell ref="G25:H25"/>
    <mergeCell ref="A26:C26"/>
    <mergeCell ref="G26:H26"/>
    <mergeCell ref="A27:C27"/>
    <mergeCell ref="G27:H27"/>
    <mergeCell ref="A28:C28"/>
    <mergeCell ref="G28:H28"/>
    <mergeCell ref="A30:C30"/>
    <mergeCell ref="G30:H30"/>
    <mergeCell ref="A31:E31"/>
    <mergeCell ref="F31:F36"/>
    <mergeCell ref="G31:H33"/>
    <mergeCell ref="A32:E32"/>
    <mergeCell ref="A10:H11"/>
    <mergeCell ref="A13:H13"/>
    <mergeCell ref="A14:H14"/>
    <mergeCell ref="A15:H15"/>
    <mergeCell ref="A16:H16"/>
    <mergeCell ref="A18:D18"/>
    <mergeCell ref="E18:H18"/>
    <mergeCell ref="A19:H19"/>
    <mergeCell ref="A20:H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1"/>
  <sheetViews>
    <sheetView tabSelected="1" topLeftCell="A88" zoomScale="110" zoomScaleNormal="110" workbookViewId="0">
      <selection activeCell="D119" sqref="D119"/>
    </sheetView>
  </sheetViews>
  <sheetFormatPr baseColWidth="10" defaultRowHeight="12.75" x14ac:dyDescent="0.25"/>
  <cols>
    <col min="1" max="3" width="17.140625" style="33" customWidth="1"/>
    <col min="4" max="4" width="15.140625" style="33" customWidth="1"/>
    <col min="5" max="5" width="16.140625" style="33" customWidth="1"/>
    <col min="6" max="6" width="15" style="33" customWidth="1"/>
    <col min="7" max="7" width="22.140625" style="33" customWidth="1"/>
    <col min="8" max="8" width="22.85546875" style="33" customWidth="1"/>
    <col min="9" max="9" width="32.140625" style="33" customWidth="1"/>
    <col min="10" max="11" width="11.42578125" style="33"/>
    <col min="12" max="12" width="22.85546875" style="33" customWidth="1"/>
    <col min="13" max="16384" width="11.42578125" style="33"/>
  </cols>
  <sheetData>
    <row r="2" spans="1:10" x14ac:dyDescent="0.25">
      <c r="A2" s="1"/>
      <c r="B2" s="1"/>
      <c r="C2" s="1"/>
      <c r="D2" s="1"/>
      <c r="E2" s="1"/>
      <c r="F2" s="29"/>
      <c r="G2" s="1"/>
      <c r="H2" s="1"/>
      <c r="I2" s="1"/>
      <c r="J2" s="1"/>
    </row>
    <row r="3" spans="1:10" x14ac:dyDescent="0.25">
      <c r="A3" s="1"/>
      <c r="B3" s="1"/>
      <c r="C3" s="1"/>
      <c r="D3" s="1"/>
      <c r="E3" s="1"/>
      <c r="F3" s="29"/>
      <c r="G3" s="1"/>
      <c r="H3" s="1"/>
      <c r="I3" s="1"/>
      <c r="J3" s="1"/>
    </row>
    <row r="4" spans="1:10" x14ac:dyDescent="0.25">
      <c r="A4" s="1"/>
      <c r="B4" s="1"/>
      <c r="C4" s="1"/>
      <c r="D4" s="1"/>
      <c r="E4" s="1"/>
      <c r="F4" s="29"/>
      <c r="G4" s="1"/>
      <c r="H4" s="1"/>
      <c r="I4" s="1"/>
      <c r="J4" s="1"/>
    </row>
    <row r="5" spans="1:10" x14ac:dyDescent="0.25">
      <c r="A5" s="1"/>
      <c r="B5" s="1"/>
      <c r="C5" s="1"/>
      <c r="D5" s="1"/>
      <c r="E5" s="1"/>
      <c r="F5" s="29"/>
      <c r="G5" s="1"/>
      <c r="H5" s="1"/>
      <c r="I5" s="1"/>
      <c r="J5" s="1"/>
    </row>
    <row r="6" spans="1:10" x14ac:dyDescent="0.25">
      <c r="A6" s="1"/>
      <c r="B6" s="1"/>
      <c r="C6" s="1"/>
      <c r="D6" s="1"/>
      <c r="E6" s="1"/>
      <c r="F6" s="29"/>
      <c r="G6" s="1"/>
      <c r="H6" s="1"/>
      <c r="I6" s="1"/>
      <c r="J6" s="1"/>
    </row>
    <row r="7" spans="1:10" x14ac:dyDescent="0.25">
      <c r="A7" s="130" t="s">
        <v>0</v>
      </c>
      <c r="B7" s="130"/>
      <c r="C7" s="130"/>
      <c r="D7" s="130"/>
      <c r="E7" s="130"/>
      <c r="F7" s="130"/>
      <c r="G7" s="130"/>
      <c r="H7" s="130"/>
      <c r="I7" s="130"/>
      <c r="J7" s="1"/>
    </row>
    <row r="8" spans="1:10" x14ac:dyDescent="0.25">
      <c r="A8" s="130"/>
      <c r="B8" s="130"/>
      <c r="C8" s="130"/>
      <c r="D8" s="130"/>
      <c r="E8" s="130"/>
      <c r="F8" s="130"/>
      <c r="G8" s="130"/>
      <c r="H8" s="130"/>
      <c r="I8" s="130"/>
      <c r="J8" s="1"/>
    </row>
    <row r="9" spans="1:10" x14ac:dyDescent="0.25">
      <c r="A9" s="131" t="s">
        <v>1</v>
      </c>
      <c r="B9" s="131"/>
      <c r="C9" s="131"/>
      <c r="D9" s="131"/>
      <c r="E9" s="131"/>
      <c r="F9" s="131"/>
      <c r="G9" s="131"/>
      <c r="H9" s="131"/>
      <c r="I9" s="131"/>
      <c r="J9" s="1"/>
    </row>
    <row r="10" spans="1:10" x14ac:dyDescent="0.25">
      <c r="A10" s="130" t="s">
        <v>2</v>
      </c>
      <c r="B10" s="130"/>
      <c r="C10" s="130"/>
      <c r="D10" s="130"/>
      <c r="E10" s="130"/>
      <c r="F10" s="130"/>
      <c r="G10" s="130"/>
      <c r="H10" s="130"/>
      <c r="I10" s="130"/>
      <c r="J10" s="1"/>
    </row>
    <row r="11" spans="1:10" x14ac:dyDescent="0.25">
      <c r="A11" s="130" t="s">
        <v>3</v>
      </c>
      <c r="B11" s="130"/>
      <c r="C11" s="130"/>
      <c r="D11" s="130"/>
      <c r="E11" s="130"/>
      <c r="F11" s="130"/>
      <c r="G11" s="130"/>
      <c r="H11" s="130"/>
      <c r="I11" s="130"/>
      <c r="J11" s="1"/>
    </row>
    <row r="12" spans="1:10" x14ac:dyDescent="0.25">
      <c r="A12" s="132" t="s">
        <v>4</v>
      </c>
      <c r="B12" s="132"/>
      <c r="C12" s="132"/>
      <c r="D12" s="132"/>
      <c r="E12" s="132"/>
      <c r="F12" s="132"/>
      <c r="G12" s="132"/>
      <c r="H12" s="132"/>
      <c r="I12" s="132"/>
      <c r="J12" s="1"/>
    </row>
    <row r="13" spans="1:10" ht="24" customHeight="1" x14ac:dyDescent="0.25">
      <c r="A13" s="216" t="s">
        <v>5</v>
      </c>
      <c r="B13" s="217"/>
      <c r="C13" s="217"/>
      <c r="D13" s="217"/>
      <c r="E13" s="218"/>
      <c r="F13" s="133" t="s">
        <v>6</v>
      </c>
      <c r="G13" s="134"/>
      <c r="H13" s="134"/>
      <c r="I13" s="134"/>
      <c r="J13" s="1"/>
    </row>
    <row r="14" spans="1:10" ht="37.5" customHeight="1" x14ac:dyDescent="0.25">
      <c r="A14" s="216" t="s">
        <v>7</v>
      </c>
      <c r="B14" s="217"/>
      <c r="C14" s="217"/>
      <c r="D14" s="217"/>
      <c r="E14" s="217"/>
      <c r="F14" s="217"/>
      <c r="G14" s="217"/>
      <c r="H14" s="217"/>
      <c r="I14" s="218"/>
      <c r="J14" s="1"/>
    </row>
    <row r="15" spans="1:10" ht="59.25" customHeight="1" x14ac:dyDescent="0.25">
      <c r="A15" s="216" t="s">
        <v>148</v>
      </c>
      <c r="B15" s="221"/>
      <c r="C15" s="221"/>
      <c r="D15" s="221"/>
      <c r="E15" s="221"/>
      <c r="F15" s="221"/>
      <c r="G15" s="221"/>
      <c r="H15" s="221"/>
      <c r="I15" s="222"/>
      <c r="J15" s="1"/>
    </row>
    <row r="16" spans="1:10" ht="24" customHeight="1" x14ac:dyDescent="0.25">
      <c r="A16" s="148" t="s">
        <v>9</v>
      </c>
      <c r="B16" s="148"/>
      <c r="C16" s="148"/>
      <c r="D16" s="148" t="s">
        <v>146</v>
      </c>
      <c r="E16" s="148"/>
      <c r="F16" s="148"/>
      <c r="G16" s="148"/>
      <c r="H16" s="148"/>
      <c r="I16" s="148"/>
      <c r="J16" s="1"/>
    </row>
    <row r="17" spans="1:15" ht="24" customHeight="1" x14ac:dyDescent="0.25">
      <c r="A17" s="148"/>
      <c r="B17" s="148"/>
      <c r="C17" s="148"/>
      <c r="D17" s="223" t="s">
        <v>147</v>
      </c>
      <c r="E17" s="225"/>
      <c r="F17" s="35" t="s">
        <v>150</v>
      </c>
      <c r="G17" s="223" t="s">
        <v>151</v>
      </c>
      <c r="H17" s="224"/>
      <c r="I17" s="225"/>
      <c r="J17" s="1"/>
    </row>
    <row r="18" spans="1:15" ht="18" customHeight="1" x14ac:dyDescent="0.25">
      <c r="A18" s="201" t="s">
        <v>149</v>
      </c>
      <c r="B18" s="202"/>
      <c r="C18" s="202"/>
      <c r="D18" s="202"/>
      <c r="E18" s="202"/>
      <c r="F18" s="203"/>
      <c r="G18" s="198">
        <v>0.7</v>
      </c>
      <c r="H18" s="199"/>
      <c r="I18" s="200"/>
      <c r="J18" s="1"/>
    </row>
    <row r="19" spans="1:15" s="1" customFormat="1" ht="25.5" x14ac:dyDescent="0.25">
      <c r="A19" s="228" t="s">
        <v>16</v>
      </c>
      <c r="B19" s="228"/>
      <c r="C19" s="228"/>
      <c r="D19" s="34" t="s">
        <v>169</v>
      </c>
      <c r="E19" s="34" t="s">
        <v>170</v>
      </c>
      <c r="F19" s="226"/>
      <c r="G19" s="226"/>
      <c r="H19" s="226"/>
      <c r="I19" s="226"/>
    </row>
    <row r="20" spans="1:15" ht="203.25" customHeight="1" x14ac:dyDescent="0.25">
      <c r="A20" s="96" t="s">
        <v>171</v>
      </c>
      <c r="B20" s="96"/>
      <c r="C20" s="96"/>
      <c r="D20" s="10">
        <v>37</v>
      </c>
      <c r="E20" s="10">
        <v>30</v>
      </c>
      <c r="F20" s="67">
        <v>0.9</v>
      </c>
      <c r="G20" s="229" t="s">
        <v>174</v>
      </c>
      <c r="H20" s="230"/>
      <c r="I20" s="231"/>
      <c r="J20" s="1"/>
      <c r="K20" s="73"/>
    </row>
    <row r="21" spans="1:15" ht="215.25" customHeight="1" x14ac:dyDescent="0.25">
      <c r="A21" s="96" t="s">
        <v>172</v>
      </c>
      <c r="B21" s="96"/>
      <c r="C21" s="96"/>
      <c r="D21" s="10">
        <v>103</v>
      </c>
      <c r="E21" s="10">
        <v>104</v>
      </c>
      <c r="F21" s="70">
        <v>1</v>
      </c>
      <c r="G21" s="190" t="s">
        <v>176</v>
      </c>
      <c r="H21" s="191"/>
      <c r="I21" s="192"/>
      <c r="J21" s="1"/>
    </row>
    <row r="22" spans="1:15" ht="185.25" customHeight="1" x14ac:dyDescent="0.25">
      <c r="A22" s="96" t="s">
        <v>21</v>
      </c>
      <c r="B22" s="96"/>
      <c r="C22" s="96"/>
      <c r="D22" s="10">
        <v>65</v>
      </c>
      <c r="E22" s="10">
        <v>65</v>
      </c>
      <c r="F22" s="70">
        <f t="shared" ref="F22:F24" si="0">+E22/D22*1</f>
        <v>1</v>
      </c>
      <c r="G22" s="190" t="s">
        <v>175</v>
      </c>
      <c r="H22" s="191"/>
      <c r="I22" s="192"/>
      <c r="J22" s="1"/>
    </row>
    <row r="23" spans="1:15" ht="197.25" customHeight="1" x14ac:dyDescent="0.25">
      <c r="A23" s="96" t="s">
        <v>22</v>
      </c>
      <c r="B23" s="96"/>
      <c r="C23" s="96"/>
      <c r="D23" s="10">
        <v>1</v>
      </c>
      <c r="E23" s="10">
        <v>1</v>
      </c>
      <c r="F23" s="70">
        <f t="shared" si="0"/>
        <v>1</v>
      </c>
      <c r="G23" s="190" t="s">
        <v>235</v>
      </c>
      <c r="H23" s="191"/>
      <c r="I23" s="192"/>
      <c r="J23" s="1"/>
    </row>
    <row r="24" spans="1:15" ht="138" customHeight="1" x14ac:dyDescent="0.25">
      <c r="A24" s="96" t="s">
        <v>23</v>
      </c>
      <c r="B24" s="96"/>
      <c r="C24" s="96"/>
      <c r="D24" s="10">
        <v>70</v>
      </c>
      <c r="E24" s="10">
        <v>70</v>
      </c>
      <c r="F24" s="70">
        <f t="shared" si="0"/>
        <v>1</v>
      </c>
      <c r="G24" s="190" t="s">
        <v>236</v>
      </c>
      <c r="H24" s="191"/>
      <c r="I24" s="192"/>
      <c r="J24" s="1"/>
    </row>
    <row r="25" spans="1:15" ht="194.25" customHeight="1" x14ac:dyDescent="0.25">
      <c r="A25" s="96" t="s">
        <v>173</v>
      </c>
      <c r="B25" s="96"/>
      <c r="C25" s="96"/>
      <c r="D25" s="65">
        <v>219</v>
      </c>
      <c r="E25" s="10">
        <v>119</v>
      </c>
      <c r="F25" s="54">
        <v>0.9</v>
      </c>
      <c r="G25" s="190" t="s">
        <v>237</v>
      </c>
      <c r="H25" s="191"/>
      <c r="I25" s="192"/>
      <c r="J25" s="1"/>
    </row>
    <row r="26" spans="1:15" s="1" customFormat="1" ht="15" customHeight="1" x14ac:dyDescent="0.25">
      <c r="A26" s="193" t="s">
        <v>152</v>
      </c>
      <c r="B26" s="194"/>
      <c r="C26" s="194"/>
      <c r="D26" s="194"/>
      <c r="E26" s="194"/>
      <c r="F26" s="194"/>
      <c r="G26" s="196">
        <f>AVERAGE(F20:F25)</f>
        <v>0.96666666666666679</v>
      </c>
      <c r="H26" s="197"/>
      <c r="I26" s="37">
        <f>(G26*70%)</f>
        <v>0.67666666666666675</v>
      </c>
      <c r="K26" s="38"/>
      <c r="L26" s="38"/>
      <c r="M26" s="38"/>
      <c r="N26" s="38"/>
      <c r="O26" s="38"/>
    </row>
    <row r="27" spans="1:15" s="1" customFormat="1" ht="18" customHeight="1" x14ac:dyDescent="0.25">
      <c r="A27" s="201" t="s">
        <v>153</v>
      </c>
      <c r="B27" s="202"/>
      <c r="C27" s="202"/>
      <c r="D27" s="202"/>
      <c r="E27" s="202"/>
      <c r="F27" s="203"/>
      <c r="G27" s="198">
        <v>0.15</v>
      </c>
      <c r="H27" s="199"/>
      <c r="I27" s="200"/>
      <c r="J27" s="8"/>
      <c r="K27" s="38"/>
      <c r="L27" s="38"/>
      <c r="M27" s="38"/>
      <c r="N27" s="38"/>
      <c r="O27" s="38"/>
    </row>
    <row r="28" spans="1:15" s="1" customFormat="1" ht="18" customHeight="1" x14ac:dyDescent="0.25">
      <c r="A28" s="208" t="s">
        <v>154</v>
      </c>
      <c r="B28" s="209"/>
      <c r="C28" s="209"/>
      <c r="D28" s="209"/>
      <c r="E28" s="209"/>
      <c r="F28" s="209"/>
      <c r="G28" s="209"/>
      <c r="H28" s="209"/>
      <c r="I28" s="210"/>
      <c r="J28" s="8"/>
      <c r="K28" s="38"/>
      <c r="L28" s="38"/>
      <c r="M28" s="38"/>
      <c r="N28" s="38"/>
      <c r="O28" s="38"/>
    </row>
    <row r="29" spans="1:15" ht="21.75" customHeight="1" x14ac:dyDescent="0.25">
      <c r="A29" s="227" t="s">
        <v>69</v>
      </c>
      <c r="B29" s="227"/>
      <c r="C29" s="227"/>
      <c r="D29" s="108" t="s">
        <v>70</v>
      </c>
      <c r="E29" s="110"/>
      <c r="F29" s="9" t="s">
        <v>71</v>
      </c>
      <c r="G29" s="207"/>
      <c r="H29" s="207"/>
      <c r="I29" s="207"/>
      <c r="J29" s="1"/>
    </row>
    <row r="30" spans="1:15" ht="51.75" customHeight="1" x14ac:dyDescent="0.25">
      <c r="A30" s="96" t="s">
        <v>189</v>
      </c>
      <c r="B30" s="96"/>
      <c r="C30" s="96"/>
      <c r="D30" s="214" t="s">
        <v>190</v>
      </c>
      <c r="E30" s="215"/>
      <c r="F30" s="36">
        <v>1</v>
      </c>
      <c r="G30" s="96" t="s">
        <v>191</v>
      </c>
      <c r="H30" s="96"/>
      <c r="I30" s="96"/>
      <c r="J30" s="1"/>
    </row>
    <row r="31" spans="1:15" ht="36" customHeight="1" x14ac:dyDescent="0.25">
      <c r="A31" s="96" t="s">
        <v>192</v>
      </c>
      <c r="B31" s="96"/>
      <c r="C31" s="96"/>
      <c r="D31" s="214" t="s">
        <v>193</v>
      </c>
      <c r="E31" s="215"/>
      <c r="F31" s="36">
        <v>1</v>
      </c>
      <c r="G31" s="96" t="s">
        <v>79</v>
      </c>
      <c r="H31" s="96"/>
      <c r="I31" s="96"/>
      <c r="J31" s="1"/>
    </row>
    <row r="32" spans="1:15" ht="39" customHeight="1" x14ac:dyDescent="0.25">
      <c r="A32" s="96" t="s">
        <v>194</v>
      </c>
      <c r="B32" s="96"/>
      <c r="C32" s="96"/>
      <c r="D32" s="214" t="s">
        <v>195</v>
      </c>
      <c r="E32" s="215"/>
      <c r="F32" s="36">
        <v>1</v>
      </c>
      <c r="G32" s="96" t="s">
        <v>226</v>
      </c>
      <c r="H32" s="96"/>
      <c r="I32" s="96"/>
      <c r="J32" s="1"/>
    </row>
    <row r="33" spans="1:16" ht="48" customHeight="1" x14ac:dyDescent="0.25">
      <c r="A33" s="96" t="s">
        <v>196</v>
      </c>
      <c r="B33" s="96"/>
      <c r="C33" s="96"/>
      <c r="D33" s="214" t="s">
        <v>197</v>
      </c>
      <c r="E33" s="215"/>
      <c r="F33" s="36">
        <v>1</v>
      </c>
      <c r="G33" s="267" t="s">
        <v>227</v>
      </c>
      <c r="H33" s="267"/>
      <c r="I33" s="267"/>
      <c r="J33" s="1"/>
    </row>
    <row r="34" spans="1:16" ht="36" customHeight="1" x14ac:dyDescent="0.25">
      <c r="A34" s="96" t="s">
        <v>198</v>
      </c>
      <c r="B34" s="96"/>
      <c r="C34" s="96"/>
      <c r="D34" s="214" t="s">
        <v>228</v>
      </c>
      <c r="E34" s="215"/>
      <c r="F34" s="36">
        <v>1</v>
      </c>
      <c r="G34" s="96" t="s">
        <v>199</v>
      </c>
      <c r="H34" s="96"/>
      <c r="I34" s="96"/>
      <c r="J34" s="1"/>
    </row>
    <row r="35" spans="1:16" ht="18" customHeight="1" x14ac:dyDescent="0.25">
      <c r="A35" s="211" t="s">
        <v>33</v>
      </c>
      <c r="B35" s="212"/>
      <c r="C35" s="212"/>
      <c r="D35" s="212"/>
      <c r="E35" s="212"/>
      <c r="F35" s="212"/>
      <c r="G35" s="212"/>
      <c r="H35" s="212"/>
      <c r="I35" s="213"/>
      <c r="J35" s="1"/>
    </row>
    <row r="36" spans="1:16" ht="45.75" customHeight="1" x14ac:dyDescent="0.25">
      <c r="A36" s="96" t="s">
        <v>34</v>
      </c>
      <c r="B36" s="96"/>
      <c r="C36" s="96"/>
      <c r="D36" s="240" t="s">
        <v>200</v>
      </c>
      <c r="E36" s="241"/>
      <c r="F36" s="36">
        <v>1</v>
      </c>
      <c r="G36" s="190" t="s">
        <v>79</v>
      </c>
      <c r="H36" s="191"/>
      <c r="I36" s="192"/>
      <c r="J36" s="1"/>
    </row>
    <row r="37" spans="1:16" ht="35.25" customHeight="1" x14ac:dyDescent="0.25">
      <c r="A37" s="96" t="s">
        <v>40</v>
      </c>
      <c r="B37" s="96"/>
      <c r="C37" s="96"/>
      <c r="D37" s="240" t="s">
        <v>201</v>
      </c>
      <c r="E37" s="241"/>
      <c r="F37" s="36">
        <v>1</v>
      </c>
      <c r="G37" s="204" t="s">
        <v>79</v>
      </c>
      <c r="H37" s="205"/>
      <c r="I37" s="206"/>
      <c r="J37" s="1"/>
    </row>
    <row r="38" spans="1:16" ht="33" customHeight="1" x14ac:dyDescent="0.25">
      <c r="A38" s="96" t="s">
        <v>202</v>
      </c>
      <c r="B38" s="96"/>
      <c r="C38" s="96"/>
      <c r="D38" s="240" t="s">
        <v>203</v>
      </c>
      <c r="E38" s="241"/>
      <c r="F38" s="36">
        <v>1</v>
      </c>
      <c r="G38" s="204" t="s">
        <v>79</v>
      </c>
      <c r="H38" s="205"/>
      <c r="I38" s="206"/>
      <c r="J38" s="1"/>
    </row>
    <row r="39" spans="1:16" ht="48.75" customHeight="1" x14ac:dyDescent="0.25">
      <c r="A39" s="96" t="s">
        <v>204</v>
      </c>
      <c r="B39" s="96"/>
      <c r="C39" s="96"/>
      <c r="D39" s="242" t="s">
        <v>205</v>
      </c>
      <c r="E39" s="243"/>
      <c r="F39" s="36">
        <v>1</v>
      </c>
      <c r="G39" s="190" t="s">
        <v>79</v>
      </c>
      <c r="H39" s="191"/>
      <c r="I39" s="192"/>
      <c r="J39" s="1"/>
    </row>
    <row r="40" spans="1:16" ht="34.5" customHeight="1" x14ac:dyDescent="0.25">
      <c r="A40" s="96" t="s">
        <v>206</v>
      </c>
      <c r="B40" s="96"/>
      <c r="C40" s="96"/>
      <c r="D40" s="240" t="s">
        <v>207</v>
      </c>
      <c r="E40" s="241"/>
      <c r="F40" s="36">
        <v>1</v>
      </c>
      <c r="G40" s="190" t="s">
        <v>79</v>
      </c>
      <c r="H40" s="191"/>
      <c r="I40" s="192"/>
      <c r="J40" s="1"/>
    </row>
    <row r="41" spans="1:16" ht="48.75" customHeight="1" x14ac:dyDescent="0.25">
      <c r="A41" s="96" t="s">
        <v>208</v>
      </c>
      <c r="B41" s="96"/>
      <c r="C41" s="96"/>
      <c r="D41" s="244" t="s">
        <v>209</v>
      </c>
      <c r="E41" s="245"/>
      <c r="F41" s="36">
        <v>1</v>
      </c>
      <c r="G41" s="190" t="s">
        <v>79</v>
      </c>
      <c r="H41" s="191"/>
      <c r="I41" s="192"/>
      <c r="J41" s="1"/>
    </row>
    <row r="42" spans="1:16" ht="20.25" customHeight="1" x14ac:dyDescent="0.25">
      <c r="A42" s="96" t="s">
        <v>210</v>
      </c>
      <c r="B42" s="96"/>
      <c r="C42" s="96"/>
      <c r="D42" s="240" t="s">
        <v>211</v>
      </c>
      <c r="E42" s="241"/>
      <c r="F42" s="36">
        <v>1</v>
      </c>
      <c r="G42" s="190" t="s">
        <v>79</v>
      </c>
      <c r="H42" s="191"/>
      <c r="I42" s="192"/>
      <c r="J42" s="1"/>
    </row>
    <row r="43" spans="1:16" ht="18" customHeight="1" x14ac:dyDescent="0.25">
      <c r="A43" s="208" t="s">
        <v>51</v>
      </c>
      <c r="B43" s="209"/>
      <c r="C43" s="209"/>
      <c r="D43" s="209"/>
      <c r="E43" s="209"/>
      <c r="F43" s="209"/>
      <c r="G43" s="209"/>
      <c r="H43" s="209"/>
      <c r="I43" s="210"/>
      <c r="J43" s="1"/>
    </row>
    <row r="44" spans="1:16" ht="64.5" customHeight="1" x14ac:dyDescent="0.25">
      <c r="A44" s="96" t="s">
        <v>212</v>
      </c>
      <c r="B44" s="96"/>
      <c r="C44" s="96"/>
      <c r="D44" s="236" t="s">
        <v>212</v>
      </c>
      <c r="E44" s="237"/>
      <c r="F44" s="36">
        <v>1</v>
      </c>
      <c r="G44" s="190" t="s">
        <v>79</v>
      </c>
      <c r="H44" s="191"/>
      <c r="I44" s="192"/>
      <c r="J44" s="1"/>
    </row>
    <row r="45" spans="1:16" ht="27.75" customHeight="1" x14ac:dyDescent="0.25">
      <c r="A45" s="96" t="s">
        <v>213</v>
      </c>
      <c r="B45" s="96"/>
      <c r="C45" s="96"/>
      <c r="D45" s="236" t="s">
        <v>214</v>
      </c>
      <c r="E45" s="237"/>
      <c r="F45" s="36">
        <v>1</v>
      </c>
      <c r="G45" s="190" t="s">
        <v>79</v>
      </c>
      <c r="H45" s="191"/>
      <c r="I45" s="192"/>
      <c r="J45" s="1"/>
    </row>
    <row r="46" spans="1:16" ht="45.75" customHeight="1" x14ac:dyDescent="0.25">
      <c r="A46" s="96" t="s">
        <v>215</v>
      </c>
      <c r="B46" s="96"/>
      <c r="C46" s="96"/>
      <c r="D46" s="236" t="s">
        <v>216</v>
      </c>
      <c r="E46" s="237"/>
      <c r="F46" s="36">
        <v>1</v>
      </c>
      <c r="G46" s="190" t="s">
        <v>79</v>
      </c>
      <c r="H46" s="191"/>
      <c r="I46" s="192"/>
      <c r="J46" s="1"/>
    </row>
    <row r="47" spans="1:16" ht="31.5" customHeight="1" x14ac:dyDescent="0.25">
      <c r="A47" s="96" t="s">
        <v>217</v>
      </c>
      <c r="B47" s="96"/>
      <c r="C47" s="96"/>
      <c r="D47" s="236" t="s">
        <v>218</v>
      </c>
      <c r="E47" s="237"/>
      <c r="F47" s="36">
        <v>1</v>
      </c>
      <c r="G47" s="190" t="s">
        <v>79</v>
      </c>
      <c r="H47" s="191"/>
      <c r="I47" s="192"/>
      <c r="J47" s="1"/>
    </row>
    <row r="48" spans="1:16" s="1" customFormat="1" ht="15" customHeight="1" x14ac:dyDescent="0.25">
      <c r="A48" s="193" t="s">
        <v>155</v>
      </c>
      <c r="B48" s="194"/>
      <c r="C48" s="194"/>
      <c r="D48" s="194"/>
      <c r="E48" s="194"/>
      <c r="F48" s="194"/>
      <c r="G48" s="196">
        <f>AVERAGE(F30:F47)</f>
        <v>1</v>
      </c>
      <c r="H48" s="197"/>
      <c r="I48" s="37">
        <f>(G48*15%)</f>
        <v>0.15</v>
      </c>
      <c r="L48" s="38"/>
      <c r="M48" s="38"/>
      <c r="N48" s="38"/>
      <c r="O48" s="38"/>
      <c r="P48" s="38"/>
    </row>
    <row r="49" spans="1:17" s="1" customFormat="1" ht="18" customHeight="1" x14ac:dyDescent="0.25">
      <c r="A49" s="201" t="s">
        <v>156</v>
      </c>
      <c r="B49" s="202"/>
      <c r="C49" s="202"/>
      <c r="D49" s="202"/>
      <c r="E49" s="202"/>
      <c r="F49" s="203"/>
      <c r="G49" s="198">
        <v>0.15</v>
      </c>
      <c r="H49" s="238"/>
      <c r="I49" s="239"/>
      <c r="J49" s="8"/>
      <c r="L49" s="38"/>
      <c r="M49" s="38"/>
      <c r="N49" s="38"/>
      <c r="O49" s="38"/>
      <c r="P49" s="38"/>
    </row>
    <row r="50" spans="1:17" ht="151.5" customHeight="1" x14ac:dyDescent="0.25">
      <c r="A50" s="252" t="s">
        <v>157</v>
      </c>
      <c r="B50" s="252"/>
      <c r="C50" s="252"/>
      <c r="D50" s="252"/>
      <c r="E50" s="252"/>
      <c r="F50" s="36">
        <v>0.5</v>
      </c>
      <c r="G50" s="195" t="s">
        <v>238</v>
      </c>
      <c r="H50" s="195"/>
      <c r="I50" s="195"/>
      <c r="J50" s="58">
        <v>0.5</v>
      </c>
    </row>
    <row r="51" spans="1:17" ht="409.5" customHeight="1" x14ac:dyDescent="0.25">
      <c r="A51" s="97" t="s">
        <v>158</v>
      </c>
      <c r="B51" s="98"/>
      <c r="C51" s="98"/>
      <c r="D51" s="98"/>
      <c r="E51" s="98"/>
      <c r="F51" s="54">
        <v>8.5999999999999993E-2</v>
      </c>
      <c r="G51" s="246" t="s">
        <v>239</v>
      </c>
      <c r="H51" s="247"/>
      <c r="I51" s="248"/>
      <c r="J51" s="59">
        <v>0.04</v>
      </c>
    </row>
    <row r="52" spans="1:17" ht="205.5" customHeight="1" x14ac:dyDescent="0.25">
      <c r="A52" s="252" t="s">
        <v>159</v>
      </c>
      <c r="B52" s="252"/>
      <c r="C52" s="252"/>
      <c r="D52" s="252"/>
      <c r="E52" s="252"/>
      <c r="F52" s="54">
        <v>0.1</v>
      </c>
      <c r="G52" s="249" t="s">
        <v>245</v>
      </c>
      <c r="H52" s="250"/>
      <c r="I52" s="251"/>
      <c r="J52" s="60">
        <v>5.3999999999999999E-2</v>
      </c>
      <c r="K52" s="55"/>
      <c r="L52" s="56"/>
      <c r="M52" s="57"/>
      <c r="N52" s="55"/>
      <c r="O52" s="55"/>
    </row>
    <row r="53" spans="1:17" s="44" customFormat="1" ht="15" customHeight="1" x14ac:dyDescent="0.25">
      <c r="A53" s="253" t="s">
        <v>65</v>
      </c>
      <c r="B53" s="254"/>
      <c r="C53" s="254"/>
      <c r="D53" s="254"/>
      <c r="E53" s="254"/>
      <c r="F53" s="41">
        <v>0.15</v>
      </c>
      <c r="G53" s="41"/>
      <c r="H53" s="42"/>
      <c r="I53" s="43">
        <v>0.15</v>
      </c>
      <c r="J53" s="17"/>
      <c r="K53" s="8"/>
      <c r="L53" s="8"/>
      <c r="M53" s="38"/>
      <c r="N53" s="38"/>
      <c r="O53" s="38"/>
      <c r="P53" s="38"/>
      <c r="Q53" s="38"/>
    </row>
    <row r="54" spans="1:17" s="8" customFormat="1" ht="18.75" customHeight="1" x14ac:dyDescent="0.25">
      <c r="A54" s="255" t="s">
        <v>111</v>
      </c>
      <c r="B54" s="256"/>
      <c r="C54" s="256"/>
      <c r="D54" s="149" t="s">
        <v>70</v>
      </c>
      <c r="E54" s="225"/>
      <c r="F54" s="35" t="s">
        <v>160</v>
      </c>
      <c r="G54" s="148" t="s">
        <v>161</v>
      </c>
      <c r="H54" s="148"/>
      <c r="I54" s="148"/>
      <c r="L54" s="38"/>
      <c r="M54" s="38"/>
      <c r="N54" s="38"/>
      <c r="O54" s="38"/>
      <c r="P54" s="38"/>
    </row>
    <row r="55" spans="1:17" ht="91.5" customHeight="1" x14ac:dyDescent="0.25">
      <c r="A55" s="232" t="s">
        <v>185</v>
      </c>
      <c r="B55" s="233"/>
      <c r="C55" s="234"/>
      <c r="D55" s="219" t="s">
        <v>186</v>
      </c>
      <c r="E55" s="220"/>
      <c r="F55" s="66">
        <v>1</v>
      </c>
      <c r="G55" s="249" t="s">
        <v>229</v>
      </c>
      <c r="H55" s="257"/>
      <c r="I55" s="258"/>
      <c r="J55" s="8"/>
    </row>
    <row r="56" spans="1:17" ht="98.25" customHeight="1" x14ac:dyDescent="0.25">
      <c r="A56" s="232" t="s">
        <v>182</v>
      </c>
      <c r="B56" s="233"/>
      <c r="C56" s="235"/>
      <c r="D56" s="219" t="s">
        <v>183</v>
      </c>
      <c r="E56" s="220"/>
      <c r="F56" s="66">
        <v>1</v>
      </c>
      <c r="G56" s="249" t="s">
        <v>230</v>
      </c>
      <c r="H56" s="257"/>
      <c r="I56" s="258"/>
      <c r="J56" s="8"/>
    </row>
    <row r="57" spans="1:17" ht="63" customHeight="1" x14ac:dyDescent="0.25">
      <c r="A57" s="232" t="s">
        <v>120</v>
      </c>
      <c r="B57" s="233"/>
      <c r="C57" s="235"/>
      <c r="D57" s="219" t="s">
        <v>184</v>
      </c>
      <c r="E57" s="220"/>
      <c r="F57" s="66">
        <v>1</v>
      </c>
      <c r="G57" s="249" t="s">
        <v>231</v>
      </c>
      <c r="H57" s="257"/>
      <c r="I57" s="258"/>
      <c r="J57" s="8"/>
    </row>
    <row r="58" spans="1:17" ht="120" customHeight="1" x14ac:dyDescent="0.25">
      <c r="A58" s="232" t="s">
        <v>187</v>
      </c>
      <c r="B58" s="233"/>
      <c r="C58" s="235"/>
      <c r="D58" s="219" t="s">
        <v>188</v>
      </c>
      <c r="E58" s="220"/>
      <c r="F58" s="67">
        <v>1</v>
      </c>
      <c r="G58" s="249" t="s">
        <v>232</v>
      </c>
      <c r="H58" s="257"/>
      <c r="I58" s="258"/>
      <c r="J58" s="8"/>
    </row>
    <row r="59" spans="1:17" ht="112.5" customHeight="1" x14ac:dyDescent="0.25">
      <c r="A59" s="232" t="s">
        <v>177</v>
      </c>
      <c r="B59" s="233"/>
      <c r="C59" s="235"/>
      <c r="D59" s="219" t="s">
        <v>178</v>
      </c>
      <c r="E59" s="220"/>
      <c r="F59" s="66">
        <v>0.9</v>
      </c>
      <c r="G59" s="249" t="s">
        <v>243</v>
      </c>
      <c r="H59" s="257"/>
      <c r="I59" s="258"/>
      <c r="J59" s="68">
        <v>1</v>
      </c>
      <c r="K59" s="33">
        <v>15</v>
      </c>
    </row>
    <row r="60" spans="1:17" ht="69" customHeight="1" x14ac:dyDescent="0.25">
      <c r="A60" s="232" t="s">
        <v>179</v>
      </c>
      <c r="B60" s="233"/>
      <c r="C60" s="235"/>
      <c r="D60" s="219" t="s">
        <v>180</v>
      </c>
      <c r="E60" s="220"/>
      <c r="F60" s="66">
        <v>1</v>
      </c>
      <c r="G60" s="249" t="s">
        <v>181</v>
      </c>
      <c r="H60" s="257"/>
      <c r="I60" s="258"/>
      <c r="J60" s="68">
        <f xml:space="preserve"> AVERAGE(F55:F60)</f>
        <v>0.98333333333333339</v>
      </c>
      <c r="K60" s="69">
        <f>+J60*K59/J59</f>
        <v>14.75</v>
      </c>
    </row>
    <row r="61" spans="1:17" s="8" customFormat="1" ht="15" customHeight="1" x14ac:dyDescent="0.25">
      <c r="A61" s="274" t="s">
        <v>162</v>
      </c>
      <c r="B61" s="274"/>
      <c r="C61" s="274"/>
      <c r="D61" s="274"/>
      <c r="E61" s="274"/>
      <c r="F61" s="274"/>
      <c r="G61" s="261"/>
      <c r="H61" s="45">
        <f>AVERAGEA(F55:F60)</f>
        <v>0.98333333333333339</v>
      </c>
      <c r="I61" s="46">
        <f>+(H61*I53)/100%</f>
        <v>0.14749999999999999</v>
      </c>
      <c r="L61" s="38"/>
      <c r="M61" s="38"/>
      <c r="N61" s="38"/>
      <c r="O61" s="38"/>
      <c r="P61" s="38"/>
    </row>
    <row r="62" spans="1:17" s="44" customFormat="1" ht="15" customHeight="1" x14ac:dyDescent="0.25">
      <c r="A62" s="275" t="s">
        <v>163</v>
      </c>
      <c r="B62" s="275"/>
      <c r="C62" s="275"/>
      <c r="D62" s="275"/>
      <c r="E62" s="275"/>
      <c r="F62" s="275"/>
      <c r="G62" s="275"/>
      <c r="H62" s="275"/>
      <c r="I62" s="47">
        <v>0.1</v>
      </c>
      <c r="J62" s="8"/>
      <c r="K62" s="8"/>
      <c r="L62" s="38"/>
      <c r="M62" s="38"/>
      <c r="N62" s="38"/>
      <c r="O62" s="38"/>
      <c r="P62" s="38"/>
    </row>
    <row r="63" spans="1:17" s="8" customFormat="1" ht="18.75" customHeight="1" x14ac:dyDescent="0.25">
      <c r="A63" s="255" t="s">
        <v>111</v>
      </c>
      <c r="B63" s="256"/>
      <c r="C63" s="256"/>
      <c r="D63" s="149" t="s">
        <v>70</v>
      </c>
      <c r="E63" s="225"/>
      <c r="F63" s="35" t="s">
        <v>160</v>
      </c>
      <c r="G63" s="148" t="s">
        <v>161</v>
      </c>
      <c r="H63" s="148"/>
      <c r="I63" s="148"/>
      <c r="L63" s="38"/>
      <c r="M63" s="38"/>
      <c r="N63" s="38"/>
      <c r="O63" s="38"/>
      <c r="P63" s="38"/>
    </row>
    <row r="64" spans="1:17" ht="57" customHeight="1" x14ac:dyDescent="0.25">
      <c r="A64" s="204" t="s">
        <v>115</v>
      </c>
      <c r="B64" s="205"/>
      <c r="C64" s="206"/>
      <c r="D64" s="173" t="s">
        <v>233</v>
      </c>
      <c r="E64" s="263"/>
      <c r="F64" s="48">
        <v>1</v>
      </c>
      <c r="G64" s="249" t="s">
        <v>234</v>
      </c>
      <c r="H64" s="257"/>
      <c r="I64" s="258"/>
      <c r="J64" s="8"/>
    </row>
    <row r="65" spans="1:16" ht="50.25" customHeight="1" x14ac:dyDescent="0.25">
      <c r="A65" s="204" t="s">
        <v>114</v>
      </c>
      <c r="B65" s="259"/>
      <c r="C65" s="260"/>
      <c r="D65" s="173" t="s">
        <v>219</v>
      </c>
      <c r="E65" s="263"/>
      <c r="F65" s="48">
        <v>1</v>
      </c>
      <c r="G65" s="264" t="s">
        <v>240</v>
      </c>
      <c r="H65" s="265"/>
      <c r="I65" s="266"/>
      <c r="J65" s="8"/>
    </row>
    <row r="66" spans="1:16" ht="46.5" customHeight="1" x14ac:dyDescent="0.25">
      <c r="A66" s="204" t="s">
        <v>220</v>
      </c>
      <c r="B66" s="259"/>
      <c r="C66" s="260"/>
      <c r="D66" s="173" t="s">
        <v>137</v>
      </c>
      <c r="E66" s="263"/>
      <c r="F66" s="48">
        <v>1</v>
      </c>
      <c r="G66" s="264" t="s">
        <v>222</v>
      </c>
      <c r="H66" s="265"/>
      <c r="I66" s="266"/>
      <c r="J66" s="8"/>
    </row>
    <row r="67" spans="1:16" ht="50.25" customHeight="1" x14ac:dyDescent="0.25">
      <c r="A67" s="204" t="s">
        <v>221</v>
      </c>
      <c r="B67" s="259"/>
      <c r="C67" s="260"/>
      <c r="D67" s="173" t="s">
        <v>131</v>
      </c>
      <c r="E67" s="263"/>
      <c r="F67" s="48">
        <v>1</v>
      </c>
      <c r="G67" s="264" t="s">
        <v>223</v>
      </c>
      <c r="H67" s="265"/>
      <c r="I67" s="266"/>
      <c r="J67" s="17">
        <f>(SUM(F64:F67))/4</f>
        <v>1</v>
      </c>
      <c r="K67" s="62">
        <f>J67*0.15</f>
        <v>0.15</v>
      </c>
    </row>
    <row r="68" spans="1:16" s="8" customFormat="1" ht="15" customHeight="1" x14ac:dyDescent="0.25">
      <c r="A68" s="261" t="s">
        <v>164</v>
      </c>
      <c r="B68" s="262"/>
      <c r="C68" s="262"/>
      <c r="D68" s="262"/>
      <c r="E68" s="262"/>
      <c r="F68" s="262"/>
      <c r="G68" s="262"/>
      <c r="H68" s="45">
        <f>AVERAGEA(F64:F67)</f>
        <v>1</v>
      </c>
      <c r="I68" s="49">
        <f>+(H68*I62)/100%</f>
        <v>0.1</v>
      </c>
      <c r="L68" s="38"/>
      <c r="M68" s="38"/>
      <c r="N68" s="38"/>
      <c r="O68" s="38"/>
      <c r="P68" s="38"/>
    </row>
    <row r="69" spans="1:16" s="44" customFormat="1" ht="15" customHeight="1" x14ac:dyDescent="0.25">
      <c r="A69" s="253" t="s">
        <v>66</v>
      </c>
      <c r="B69" s="254"/>
      <c r="C69" s="254"/>
      <c r="D69" s="254"/>
      <c r="E69" s="254"/>
      <c r="F69" s="254"/>
      <c r="G69" s="254"/>
      <c r="H69" s="272"/>
      <c r="I69" s="50">
        <v>0.05</v>
      </c>
      <c r="J69" s="8"/>
      <c r="K69" s="8"/>
      <c r="L69" s="38"/>
      <c r="M69" s="38"/>
      <c r="N69" s="38"/>
      <c r="O69" s="38"/>
      <c r="P69" s="38"/>
    </row>
    <row r="70" spans="1:16" s="8" customFormat="1" ht="15" customHeight="1" x14ac:dyDescent="0.25">
      <c r="A70" s="148" t="s">
        <v>111</v>
      </c>
      <c r="B70" s="148"/>
      <c r="C70" s="148"/>
      <c r="D70" s="108" t="s">
        <v>165</v>
      </c>
      <c r="E70" s="109"/>
      <c r="F70" s="110"/>
      <c r="G70" s="108" t="s">
        <v>166</v>
      </c>
      <c r="H70" s="109"/>
      <c r="I70" s="110"/>
      <c r="L70" s="38"/>
      <c r="M70" s="38"/>
      <c r="N70" s="38"/>
      <c r="O70" s="38"/>
      <c r="P70" s="38"/>
    </row>
    <row r="71" spans="1:16" ht="52.5" customHeight="1" x14ac:dyDescent="0.25">
      <c r="A71" s="267" t="s">
        <v>66</v>
      </c>
      <c r="B71" s="267"/>
      <c r="C71" s="267"/>
      <c r="D71" s="273">
        <v>0.77</v>
      </c>
      <c r="E71" s="181"/>
      <c r="F71" s="181"/>
      <c r="G71" s="264" t="s">
        <v>224</v>
      </c>
      <c r="H71" s="265"/>
      <c r="I71" s="266"/>
      <c r="J71" s="61">
        <v>4.7E-2</v>
      </c>
      <c r="K71" s="63" t="e">
        <f>J50+J51+#REF!+K67+J71</f>
        <v>#REF!</v>
      </c>
      <c r="L71" s="62"/>
    </row>
    <row r="72" spans="1:16" s="8" customFormat="1" ht="15" customHeight="1" x14ac:dyDescent="0.25">
      <c r="A72" s="261" t="s">
        <v>167</v>
      </c>
      <c r="B72" s="262"/>
      <c r="C72" s="262"/>
      <c r="D72" s="262"/>
      <c r="E72" s="262"/>
      <c r="F72" s="262"/>
      <c r="G72" s="262"/>
      <c r="H72" s="45">
        <f>AVERAGEA(D71:D71)</f>
        <v>0.77</v>
      </c>
      <c r="I72" s="71">
        <f>+(H72*I69)/100%</f>
        <v>3.8500000000000006E-2</v>
      </c>
      <c r="J72" s="53"/>
      <c r="L72" s="38">
        <f>436+57</f>
        <v>493</v>
      </c>
      <c r="M72" s="38"/>
      <c r="N72" s="38"/>
      <c r="O72" s="38"/>
      <c r="P72" s="38"/>
    </row>
    <row r="73" spans="1:16" s="8" customFormat="1" ht="15" customHeight="1" x14ac:dyDescent="0.25">
      <c r="A73" s="193" t="s">
        <v>168</v>
      </c>
      <c r="B73" s="194"/>
      <c r="C73" s="194"/>
      <c r="D73" s="194"/>
      <c r="E73" s="194"/>
      <c r="F73" s="194"/>
      <c r="G73" s="268"/>
      <c r="H73" s="51">
        <f>+I72+I68+I61+F52+F51+F50</f>
        <v>0.97199999999999998</v>
      </c>
      <c r="I73" s="52">
        <f>H73*15%</f>
        <v>0.14579999999999999</v>
      </c>
      <c r="L73" s="38">
        <f>96+15</f>
        <v>111</v>
      </c>
      <c r="M73" s="38"/>
      <c r="N73" s="38"/>
      <c r="O73" s="38"/>
      <c r="P73" s="38"/>
    </row>
    <row r="74" spans="1:16" s="8" customFormat="1" ht="24" customHeight="1" x14ac:dyDescent="0.25">
      <c r="A74" s="269" t="s">
        <v>241</v>
      </c>
      <c r="B74" s="270"/>
      <c r="C74" s="270"/>
      <c r="D74" s="270"/>
      <c r="E74" s="270"/>
      <c r="F74" s="270"/>
      <c r="G74" s="270"/>
      <c r="H74" s="271"/>
      <c r="I74" s="72">
        <f>+I26+I48+I73</f>
        <v>0.97246666666666681</v>
      </c>
      <c r="L74" s="64">
        <f>+L73/L72</f>
        <v>0.22515212981744423</v>
      </c>
      <c r="M74" s="38"/>
      <c r="N74" s="38"/>
      <c r="O74" s="38"/>
      <c r="P74" s="38"/>
    </row>
    <row r="75" spans="1:16" x14ac:dyDescent="0.25">
      <c r="A75" s="195" t="s">
        <v>244</v>
      </c>
      <c r="B75" s="195"/>
      <c r="C75" s="195"/>
      <c r="D75" s="195"/>
      <c r="E75" s="195"/>
      <c r="F75" s="195"/>
      <c r="G75" s="195"/>
      <c r="H75" s="195"/>
      <c r="I75" s="195"/>
      <c r="J75" s="21"/>
    </row>
    <row r="76" spans="1:16" x14ac:dyDescent="0.25">
      <c r="A76" s="195"/>
      <c r="B76" s="195"/>
      <c r="C76" s="195"/>
      <c r="D76" s="195"/>
      <c r="E76" s="195"/>
      <c r="F76" s="195"/>
      <c r="G76" s="195"/>
      <c r="H76" s="195"/>
      <c r="I76" s="195"/>
      <c r="J76" s="1"/>
    </row>
    <row r="77" spans="1:16" x14ac:dyDescent="0.25">
      <c r="A77" s="195"/>
      <c r="B77" s="195"/>
      <c r="C77" s="195"/>
      <c r="D77" s="195"/>
      <c r="E77" s="195"/>
      <c r="F77" s="195"/>
      <c r="G77" s="195"/>
      <c r="H77" s="195"/>
      <c r="I77" s="195"/>
      <c r="J77" s="1"/>
    </row>
    <row r="78" spans="1:16" x14ac:dyDescent="0.25">
      <c r="A78" s="195"/>
      <c r="B78" s="195"/>
      <c r="C78" s="195"/>
      <c r="D78" s="195"/>
      <c r="E78" s="195"/>
      <c r="F78" s="195"/>
      <c r="G78" s="195"/>
      <c r="H78" s="195"/>
      <c r="I78" s="195"/>
      <c r="J78" s="1"/>
    </row>
    <row r="79" spans="1:16" x14ac:dyDescent="0.25">
      <c r="A79" s="195"/>
      <c r="B79" s="195"/>
      <c r="C79" s="195"/>
      <c r="D79" s="195"/>
      <c r="E79" s="195"/>
      <c r="F79" s="195"/>
      <c r="G79" s="195"/>
      <c r="H79" s="195"/>
      <c r="I79" s="195"/>
      <c r="J79" s="1"/>
    </row>
    <row r="80" spans="1:16" x14ac:dyDescent="0.25">
      <c r="A80" s="195"/>
      <c r="B80" s="195"/>
      <c r="C80" s="195"/>
      <c r="D80" s="195"/>
      <c r="E80" s="195"/>
      <c r="F80" s="195"/>
      <c r="G80" s="195"/>
      <c r="H80" s="195"/>
      <c r="I80" s="195"/>
      <c r="J80" s="1"/>
    </row>
    <row r="81" spans="1:10" x14ac:dyDescent="0.25">
      <c r="A81" s="195"/>
      <c r="B81" s="195"/>
      <c r="C81" s="195"/>
      <c r="D81" s="195"/>
      <c r="E81" s="195"/>
      <c r="F81" s="195"/>
      <c r="G81" s="195"/>
      <c r="H81" s="195"/>
      <c r="I81" s="195"/>
      <c r="J81" s="1"/>
    </row>
    <row r="82" spans="1:10" x14ac:dyDescent="0.25">
      <c r="A82" s="195"/>
      <c r="B82" s="195"/>
      <c r="C82" s="195"/>
      <c r="D82" s="195"/>
      <c r="E82" s="195"/>
      <c r="F82" s="195"/>
      <c r="G82" s="195"/>
      <c r="H82" s="195"/>
      <c r="I82" s="195"/>
      <c r="J82" s="1"/>
    </row>
    <row r="83" spans="1:10" x14ac:dyDescent="0.25">
      <c r="A83" s="195"/>
      <c r="B83" s="195"/>
      <c r="C83" s="195"/>
      <c r="D83" s="195"/>
      <c r="E83" s="195"/>
      <c r="F83" s="195"/>
      <c r="G83" s="195"/>
      <c r="H83" s="195"/>
      <c r="I83" s="195"/>
      <c r="J83" s="1"/>
    </row>
    <row r="84" spans="1:10" x14ac:dyDescent="0.25">
      <c r="A84" s="195"/>
      <c r="B84" s="195"/>
      <c r="C84" s="195"/>
      <c r="D84" s="195"/>
      <c r="E84" s="195"/>
      <c r="F84" s="195"/>
      <c r="G84" s="195"/>
      <c r="H84" s="195"/>
      <c r="I84" s="195"/>
      <c r="J84" s="1"/>
    </row>
    <row r="85" spans="1:10" x14ac:dyDescent="0.25">
      <c r="A85" s="195"/>
      <c r="B85" s="195"/>
      <c r="C85" s="195"/>
      <c r="D85" s="195"/>
      <c r="E85" s="195"/>
      <c r="F85" s="195"/>
      <c r="G85" s="195"/>
      <c r="H85" s="195"/>
      <c r="I85" s="195"/>
      <c r="J85" s="1"/>
    </row>
    <row r="86" spans="1:10" x14ac:dyDescent="0.25">
      <c r="A86" s="195"/>
      <c r="B86" s="195"/>
      <c r="C86" s="195"/>
      <c r="D86" s="195"/>
      <c r="E86" s="195"/>
      <c r="F86" s="195"/>
      <c r="G86" s="195"/>
      <c r="H86" s="195"/>
      <c r="I86" s="195"/>
      <c r="J86" s="1"/>
    </row>
    <row r="87" spans="1:10" x14ac:dyDescent="0.25">
      <c r="A87" s="195"/>
      <c r="B87" s="195"/>
      <c r="C87" s="195"/>
      <c r="D87" s="195"/>
      <c r="E87" s="195"/>
      <c r="F87" s="195"/>
      <c r="G87" s="195"/>
      <c r="H87" s="195"/>
      <c r="I87" s="195"/>
      <c r="J87" s="1"/>
    </row>
    <row r="88" spans="1:10" x14ac:dyDescent="0.25">
      <c r="A88" s="195"/>
      <c r="B88" s="195"/>
      <c r="C88" s="195"/>
      <c r="D88" s="195"/>
      <c r="E88" s="195"/>
      <c r="F88" s="195"/>
      <c r="G88" s="195"/>
      <c r="H88" s="195"/>
      <c r="I88" s="195"/>
      <c r="J88" s="1"/>
    </row>
    <row r="89" spans="1:10" x14ac:dyDescent="0.25">
      <c r="A89" s="195"/>
      <c r="B89" s="195"/>
      <c r="C89" s="195"/>
      <c r="D89" s="195"/>
      <c r="E89" s="195"/>
      <c r="F89" s="195"/>
      <c r="G89" s="195"/>
      <c r="H89" s="195"/>
      <c r="I89" s="195"/>
      <c r="J89" s="1"/>
    </row>
    <row r="90" spans="1:10" x14ac:dyDescent="0.25">
      <c r="A90" s="195"/>
      <c r="B90" s="195"/>
      <c r="C90" s="195"/>
      <c r="D90" s="195"/>
      <c r="E90" s="195"/>
      <c r="F90" s="195"/>
      <c r="G90" s="195"/>
      <c r="H90" s="195"/>
      <c r="I90" s="195"/>
      <c r="J90" s="1"/>
    </row>
    <row r="91" spans="1:10" x14ac:dyDescent="0.25">
      <c r="A91" s="95" t="s">
        <v>242</v>
      </c>
      <c r="B91" s="96"/>
      <c r="C91" s="96"/>
      <c r="D91" s="96"/>
      <c r="E91" s="96"/>
      <c r="F91" s="96"/>
      <c r="G91" s="96"/>
      <c r="H91" s="96"/>
      <c r="I91" s="96"/>
      <c r="J91" s="1"/>
    </row>
    <row r="92" spans="1:10" x14ac:dyDescent="0.25">
      <c r="A92" s="95"/>
      <c r="B92" s="96"/>
      <c r="C92" s="96"/>
      <c r="D92" s="96"/>
      <c r="E92" s="96"/>
      <c r="F92" s="96"/>
      <c r="G92" s="96"/>
      <c r="H92" s="96"/>
      <c r="I92" s="96"/>
      <c r="J92" s="1"/>
    </row>
    <row r="93" spans="1:10" x14ac:dyDescent="0.25">
      <c r="A93" s="95"/>
      <c r="B93" s="96"/>
      <c r="C93" s="96"/>
      <c r="D93" s="96"/>
      <c r="E93" s="96"/>
      <c r="F93" s="96"/>
      <c r="G93" s="96"/>
      <c r="H93" s="96"/>
      <c r="I93" s="96"/>
      <c r="J93" s="1"/>
    </row>
    <row r="94" spans="1:10" x14ac:dyDescent="0.25">
      <c r="A94" s="95"/>
      <c r="B94" s="96"/>
      <c r="C94" s="96"/>
      <c r="D94" s="96"/>
      <c r="E94" s="96"/>
      <c r="F94" s="96"/>
      <c r="G94" s="96"/>
      <c r="H94" s="96"/>
      <c r="I94" s="96"/>
      <c r="J94" s="1"/>
    </row>
    <row r="95" spans="1:10" x14ac:dyDescent="0.25">
      <c r="A95" s="95"/>
      <c r="B95" s="96"/>
      <c r="C95" s="96"/>
      <c r="D95" s="96"/>
      <c r="E95" s="96"/>
      <c r="F95" s="96"/>
      <c r="G95" s="96"/>
      <c r="H95" s="96"/>
      <c r="I95" s="96"/>
      <c r="J95" s="1"/>
    </row>
    <row r="96" spans="1:10" x14ac:dyDescent="0.25">
      <c r="A96" s="95"/>
      <c r="B96" s="96"/>
      <c r="C96" s="96"/>
      <c r="D96" s="96"/>
      <c r="E96" s="96"/>
      <c r="F96" s="96"/>
      <c r="G96" s="96"/>
      <c r="H96" s="96"/>
      <c r="I96" s="96"/>
      <c r="J96" s="1"/>
    </row>
    <row r="97" spans="1:10" x14ac:dyDescent="0.25">
      <c r="A97" s="95"/>
      <c r="B97" s="96"/>
      <c r="C97" s="96"/>
      <c r="D97" s="96"/>
      <c r="E97" s="96"/>
      <c r="F97" s="96"/>
      <c r="G97" s="96"/>
      <c r="H97" s="96"/>
      <c r="I97" s="96"/>
      <c r="J97" s="1"/>
    </row>
    <row r="98" spans="1:10" x14ac:dyDescent="0.25">
      <c r="A98" s="95"/>
      <c r="B98" s="96"/>
      <c r="C98" s="96"/>
      <c r="D98" s="96"/>
      <c r="E98" s="96"/>
      <c r="F98" s="96"/>
      <c r="G98" s="96"/>
      <c r="H98" s="96"/>
      <c r="I98" s="96"/>
      <c r="J98" s="1"/>
    </row>
    <row r="99" spans="1:10" x14ac:dyDescent="0.25">
      <c r="A99" s="95"/>
      <c r="B99" s="96"/>
      <c r="C99" s="96"/>
      <c r="D99" s="96"/>
      <c r="E99" s="96"/>
      <c r="F99" s="96"/>
      <c r="G99" s="96"/>
      <c r="H99" s="96"/>
      <c r="I99" s="96"/>
      <c r="J99" s="1"/>
    </row>
    <row r="100" spans="1:10" x14ac:dyDescent="0.25">
      <c r="A100" s="95"/>
      <c r="B100" s="96"/>
      <c r="C100" s="96"/>
      <c r="D100" s="96"/>
      <c r="E100" s="96"/>
      <c r="F100" s="96"/>
      <c r="G100" s="96"/>
      <c r="H100" s="96"/>
      <c r="I100" s="96"/>
      <c r="J100" s="1"/>
    </row>
    <row r="101" spans="1:10" x14ac:dyDescent="0.25">
      <c r="A101" s="96"/>
      <c r="B101" s="96"/>
      <c r="C101" s="96"/>
      <c r="D101" s="96"/>
      <c r="E101" s="96"/>
      <c r="F101" s="96"/>
      <c r="G101" s="96"/>
      <c r="H101" s="96"/>
      <c r="I101" s="96"/>
      <c r="J101" s="1"/>
    </row>
    <row r="102" spans="1:10" x14ac:dyDescent="0.25">
      <c r="A102" s="96"/>
      <c r="B102" s="96"/>
      <c r="C102" s="96"/>
      <c r="D102" s="96"/>
      <c r="E102" s="96"/>
      <c r="F102" s="96"/>
      <c r="G102" s="96"/>
      <c r="H102" s="96"/>
      <c r="I102" s="96"/>
      <c r="J102" s="1"/>
    </row>
    <row r="103" spans="1:10" ht="12.75" customHeight="1" x14ac:dyDescent="0.25">
      <c r="A103" s="133" t="s">
        <v>225</v>
      </c>
      <c r="B103" s="133"/>
      <c r="C103" s="133"/>
      <c r="D103" s="133"/>
      <c r="E103" s="133"/>
      <c r="F103" s="133"/>
      <c r="G103" s="133"/>
      <c r="H103" s="133"/>
      <c r="I103" s="133"/>
      <c r="J103" s="1"/>
    </row>
    <row r="104" spans="1:10" x14ac:dyDescent="0.25">
      <c r="A104" s="133"/>
      <c r="B104" s="133"/>
      <c r="C104" s="133"/>
      <c r="D104" s="133"/>
      <c r="E104" s="133"/>
      <c r="F104" s="133"/>
      <c r="G104" s="133"/>
      <c r="H104" s="133"/>
      <c r="I104" s="133"/>
    </row>
    <row r="105" spans="1:10" ht="12.75" customHeight="1" x14ac:dyDescent="0.25">
      <c r="A105" s="133" t="s">
        <v>68</v>
      </c>
      <c r="B105" s="276" t="s">
        <v>246</v>
      </c>
      <c r="C105" s="276"/>
      <c r="D105" s="276"/>
      <c r="E105" s="276"/>
      <c r="F105" s="276"/>
      <c r="G105" s="276"/>
      <c r="H105" s="276"/>
      <c r="I105" s="276"/>
    </row>
    <row r="106" spans="1:10" x14ac:dyDescent="0.25">
      <c r="A106" s="133"/>
      <c r="B106" s="276"/>
      <c r="C106" s="276"/>
      <c r="D106" s="276"/>
      <c r="E106" s="276"/>
      <c r="F106" s="276"/>
      <c r="G106" s="276"/>
      <c r="H106" s="276"/>
      <c r="I106" s="276"/>
    </row>
    <row r="107" spans="1:10" x14ac:dyDescent="0.25">
      <c r="A107" s="133"/>
      <c r="B107" s="276"/>
      <c r="C107" s="276"/>
      <c r="D107" s="276"/>
      <c r="E107" s="276"/>
      <c r="F107" s="276"/>
      <c r="G107" s="276"/>
      <c r="H107" s="276"/>
      <c r="I107" s="276"/>
    </row>
    <row r="108" spans="1:10" x14ac:dyDescent="0.25">
      <c r="A108" s="133"/>
      <c r="B108" s="276"/>
      <c r="C108" s="276"/>
      <c r="D108" s="276"/>
      <c r="E108" s="276"/>
      <c r="F108" s="276"/>
      <c r="G108" s="276"/>
      <c r="H108" s="276"/>
      <c r="I108" s="276"/>
    </row>
    <row r="109" spans="1:10" x14ac:dyDescent="0.25">
      <c r="A109" s="133"/>
      <c r="B109" s="276"/>
      <c r="C109" s="276"/>
      <c r="D109" s="276"/>
      <c r="E109" s="276"/>
      <c r="F109" s="276"/>
      <c r="G109" s="276"/>
      <c r="H109" s="276"/>
      <c r="I109" s="276"/>
    </row>
    <row r="110" spans="1:10" x14ac:dyDescent="0.25">
      <c r="A110" s="133"/>
      <c r="B110" s="276"/>
      <c r="C110" s="276"/>
      <c r="D110" s="276"/>
      <c r="E110" s="276"/>
      <c r="F110" s="276"/>
      <c r="G110" s="276"/>
      <c r="H110" s="276"/>
      <c r="I110" s="276"/>
    </row>
    <row r="111" spans="1:10" ht="30.75" customHeight="1" x14ac:dyDescent="0.25">
      <c r="A111" s="133"/>
      <c r="B111" s="276"/>
      <c r="C111" s="276"/>
      <c r="D111" s="276"/>
      <c r="E111" s="276"/>
      <c r="F111" s="276"/>
      <c r="G111" s="276"/>
      <c r="H111" s="276"/>
      <c r="I111" s="276"/>
    </row>
  </sheetData>
  <mergeCells count="152">
    <mergeCell ref="A73:G73"/>
    <mergeCell ref="A74:H74"/>
    <mergeCell ref="A105:A111"/>
    <mergeCell ref="A103:I104"/>
    <mergeCell ref="B105:I111"/>
    <mergeCell ref="G71:I71"/>
    <mergeCell ref="A70:C70"/>
    <mergeCell ref="A68:G68"/>
    <mergeCell ref="A69:H69"/>
    <mergeCell ref="G70:I70"/>
    <mergeCell ref="D70:F70"/>
    <mergeCell ref="D71:F71"/>
    <mergeCell ref="A71:C71"/>
    <mergeCell ref="A66:C66"/>
    <mergeCell ref="A72:G72"/>
    <mergeCell ref="A67:C67"/>
    <mergeCell ref="D64:E64"/>
    <mergeCell ref="D65:E65"/>
    <mergeCell ref="D66:E66"/>
    <mergeCell ref="D67:E67"/>
    <mergeCell ref="G64:I64"/>
    <mergeCell ref="G65:I65"/>
    <mergeCell ref="G66:I66"/>
    <mergeCell ref="G67:I67"/>
    <mergeCell ref="G55:I55"/>
    <mergeCell ref="G56:I56"/>
    <mergeCell ref="G57:I57"/>
    <mergeCell ref="G58:I58"/>
    <mergeCell ref="G59:I59"/>
    <mergeCell ref="G60:I60"/>
    <mergeCell ref="A60:C60"/>
    <mergeCell ref="A64:C64"/>
    <mergeCell ref="A65:C65"/>
    <mergeCell ref="A61:G61"/>
    <mergeCell ref="A62:H62"/>
    <mergeCell ref="A63:C63"/>
    <mergeCell ref="D63:E63"/>
    <mergeCell ref="G63:I63"/>
    <mergeCell ref="G51:I51"/>
    <mergeCell ref="G52:I52"/>
    <mergeCell ref="A50:E50"/>
    <mergeCell ref="A51:E51"/>
    <mergeCell ref="A52:E52"/>
    <mergeCell ref="A53:E53"/>
    <mergeCell ref="A54:C54"/>
    <mergeCell ref="G54:I54"/>
    <mergeCell ref="D54:E54"/>
    <mergeCell ref="G48:H48"/>
    <mergeCell ref="A49:F49"/>
    <mergeCell ref="G49:I49"/>
    <mergeCell ref="G50:I50"/>
    <mergeCell ref="A43:I43"/>
    <mergeCell ref="D44:E44"/>
    <mergeCell ref="D31:E31"/>
    <mergeCell ref="D34:E34"/>
    <mergeCell ref="D36:E36"/>
    <mergeCell ref="D37:E37"/>
    <mergeCell ref="D38:E38"/>
    <mergeCell ref="D39:E39"/>
    <mergeCell ref="D40:E40"/>
    <mergeCell ref="D41:E41"/>
    <mergeCell ref="D42:E42"/>
    <mergeCell ref="D45:E45"/>
    <mergeCell ref="D46:E46"/>
    <mergeCell ref="A44:C44"/>
    <mergeCell ref="A32:C32"/>
    <mergeCell ref="D32:E32"/>
    <mergeCell ref="G32:I32"/>
    <mergeCell ref="A33:C33"/>
    <mergeCell ref="D33:E33"/>
    <mergeCell ref="G33:I33"/>
    <mergeCell ref="A55:C55"/>
    <mergeCell ref="A56:C56"/>
    <mergeCell ref="A57:C57"/>
    <mergeCell ref="A58:C58"/>
    <mergeCell ref="A59:C59"/>
    <mergeCell ref="D47:E47"/>
    <mergeCell ref="A48:F48"/>
    <mergeCell ref="D55:E55"/>
    <mergeCell ref="D56:E56"/>
    <mergeCell ref="D57:E57"/>
    <mergeCell ref="D58:E58"/>
    <mergeCell ref="D59:E59"/>
    <mergeCell ref="A22:C22"/>
    <mergeCell ref="G22:I22"/>
    <mergeCell ref="A25:C25"/>
    <mergeCell ref="A19:C19"/>
    <mergeCell ref="A20:C20"/>
    <mergeCell ref="G20:I20"/>
    <mergeCell ref="A23:C23"/>
    <mergeCell ref="A41:C41"/>
    <mergeCell ref="G41:I41"/>
    <mergeCell ref="A12:I12"/>
    <mergeCell ref="A21:C21"/>
    <mergeCell ref="G21:I21"/>
    <mergeCell ref="A18:F18"/>
    <mergeCell ref="A14:I14"/>
    <mergeCell ref="A15:I15"/>
    <mergeCell ref="A16:C17"/>
    <mergeCell ref="D16:I16"/>
    <mergeCell ref="G17:I17"/>
    <mergeCell ref="F19:I19"/>
    <mergeCell ref="G18:I18"/>
    <mergeCell ref="D17:E17"/>
    <mergeCell ref="A7:I8"/>
    <mergeCell ref="A10:I10"/>
    <mergeCell ref="A11:I11"/>
    <mergeCell ref="F13:I13"/>
    <mergeCell ref="A9:I9"/>
    <mergeCell ref="A39:C39"/>
    <mergeCell ref="G39:I39"/>
    <mergeCell ref="A40:C40"/>
    <mergeCell ref="G40:I40"/>
    <mergeCell ref="A36:C36"/>
    <mergeCell ref="G36:I36"/>
    <mergeCell ref="A37:C37"/>
    <mergeCell ref="G37:I37"/>
    <mergeCell ref="A24:C24"/>
    <mergeCell ref="G24:I24"/>
    <mergeCell ref="G25:I25"/>
    <mergeCell ref="G29:I29"/>
    <mergeCell ref="A38:C38"/>
    <mergeCell ref="G38:I38"/>
    <mergeCell ref="A28:I28"/>
    <mergeCell ref="A35:I35"/>
    <mergeCell ref="D29:E29"/>
    <mergeCell ref="D30:E30"/>
    <mergeCell ref="A13:E13"/>
    <mergeCell ref="G23:I23"/>
    <mergeCell ref="A26:F26"/>
    <mergeCell ref="A75:I90"/>
    <mergeCell ref="A91:I102"/>
    <mergeCell ref="A46:C46"/>
    <mergeCell ref="G46:I46"/>
    <mergeCell ref="A47:C47"/>
    <mergeCell ref="G47:I47"/>
    <mergeCell ref="A30:C30"/>
    <mergeCell ref="G30:I30"/>
    <mergeCell ref="G31:I31"/>
    <mergeCell ref="G26:H26"/>
    <mergeCell ref="G27:I27"/>
    <mergeCell ref="A27:F27"/>
    <mergeCell ref="G45:I45"/>
    <mergeCell ref="G44:I44"/>
    <mergeCell ref="A42:C42"/>
    <mergeCell ref="G42:I42"/>
    <mergeCell ref="G34:I34"/>
    <mergeCell ref="D60:E60"/>
    <mergeCell ref="A29:C29"/>
    <mergeCell ref="A31:C31"/>
    <mergeCell ref="A34:C34"/>
    <mergeCell ref="A45:C45"/>
  </mergeCells>
  <printOptions horizontalCentered="1"/>
  <pageMargins left="0" right="0" top="0.35433070866141736" bottom="0.35433070866141736" header="0.31496062992125984" footer="0.31496062992125984"/>
  <pageSetup scale="50" orientation="portrait" r:id="rId1"/>
  <rowBreaks count="3" manualBreakCount="3">
    <brk id="26" max="8" man="1"/>
    <brk id="51" max="8" man="1"/>
    <brk id="6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STP V1</vt:lpstr>
      <vt:lpstr>STP V2</vt:lpstr>
      <vt:lpstr>STP V3</vt:lpstr>
      <vt:lpstr>'STP V1'!Área_de_impresión</vt:lpstr>
      <vt:lpstr>'STP V3'!Área_de_impresión</vt:lpstr>
      <vt:lpstr>'STP V1'!Títulos_a_imprimir</vt:lpstr>
      <vt:lpstr>'STP V3'!Títulos_a_imprimir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2019-02-01T12:18:08Z</cp:lastPrinted>
  <dcterms:created xsi:type="dcterms:W3CDTF">2018-01-22T13:31:51Z</dcterms:created>
  <dcterms:modified xsi:type="dcterms:W3CDTF">2019-04-09T21:07:14Z</dcterms:modified>
</cp:coreProperties>
</file>